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4. О расходовании субсидии" sheetId="1" r:id="rId1"/>
    <sheet name="8.Целевые показатели" sheetId="2" r:id="rId2"/>
    <sheet name="5. Количество услуг" sheetId="3" r:id="rId3"/>
    <sheet name="6. О деятельности" sheetId="4" r:id="rId4"/>
    <sheet name="7. По группам" sheetId="5" r:id="rId5"/>
    <sheet name="12. ООО" sheetId="6" r:id="rId6"/>
  </sheets>
  <definedNames>
    <definedName name="Excel_BuiltIn__FilterDatabase" localSheetId="2">'5. Количество услуг'!$J$1:$J$75</definedName>
    <definedName name="_xlnm.Print_Titles" localSheetId="0">'4. О расходовании субсидии'!$5:$7</definedName>
    <definedName name="_xlnm.Print_Titles" localSheetId="2">'5. Количество услуг'!$5:$6</definedName>
    <definedName name="_xlnm.Print_Titles" localSheetId="3">'6. О деятельности'!$5:$6</definedName>
    <definedName name="_xlnm.Print_Area" localSheetId="2">'5. Количество услуг'!$A$1:$P$75</definedName>
    <definedName name="_xlnm.Print_Area" localSheetId="3">'6. О деятельности'!$A$1:$C$49</definedName>
    <definedName name="_xlnm.Print_Area" localSheetId="4">'7. По группам'!$A$1:$H$15</definedName>
  </definedNames>
  <calcPr fullCalcOnLoad="1"/>
</workbook>
</file>

<file path=xl/sharedStrings.xml><?xml version="1.0" encoding="utf-8"?>
<sst xmlns="http://schemas.openxmlformats.org/spreadsheetml/2006/main" count="488" uniqueCount="365">
  <si>
    <t>Приложение 4                                                                 к Соглашению о предоставлении субсидии за счет средств республиканского бюджета Республики Мордовия на оказание социальных услуг в  форме социального обслуживания граждан на дому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</si>
  <si>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Автономная некоммерческая организация социального обслуживания граждан «Вера» о расходовании субсидии, предоставленной за счет средств республиканского бюджета Республики Мордовия некоммерческим организациям, не являющимся государственными учреждениями, оказывающим социальные услуги в форме социального обслуживания граждан на дому на территории Рузаевского муниципального района Республики Мордовия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</si>
  <si>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За сентябрь 2021 года</t>
  </si>
  <si>
    <t>№</t>
  </si>
  <si>
    <t>Наименование расходов</t>
  </si>
  <si>
    <t>Объем субсидии, полученной из  бюджета Республики Мордовия, руб.</t>
  </si>
  <si>
    <t>Кассовые расходы, руб.</t>
  </si>
  <si>
    <t>Документ – основание кассового расхода</t>
  </si>
  <si>
    <t>Остаток субсидии, руб.</t>
  </si>
  <si>
    <t>Примечание</t>
  </si>
  <si>
    <t>п/п</t>
  </si>
  <si>
    <t>Прямые расходы</t>
  </si>
  <si>
    <t>1.1</t>
  </si>
  <si>
    <t>Оплата труда персонала, оказывающего социальные услуги в форме социального обслуживания граждан на дому</t>
  </si>
  <si>
    <t>платежное поручение</t>
  </si>
  <si>
    <t>1.2</t>
  </si>
  <si>
    <t>Начисления на выплаты по оплате труда персонала, оказывающего социальные услуги в форме социального обслуживания граждан на дому</t>
  </si>
  <si>
    <t>1.3</t>
  </si>
  <si>
    <t>Общехозяйственные расходы</t>
  </si>
  <si>
    <t>1.3.1</t>
  </si>
  <si>
    <t>Увеличение стоимости материальных запасов</t>
  </si>
  <si>
    <t>1.4</t>
  </si>
  <si>
    <t>Прочие расходы, непосредственно связанные с оказанием  социальных услуг  в  форме социального обслуживания граждан на дому</t>
  </si>
  <si>
    <t>2.</t>
  </si>
  <si>
    <t>Косвенные расходы</t>
  </si>
  <si>
    <t>2.1</t>
  </si>
  <si>
    <t>Расходы на оплату труда управленческого персонала</t>
  </si>
  <si>
    <t>2.2</t>
  </si>
  <si>
    <t>Начисления на выплаты по оплате труда управленческого персонала</t>
  </si>
  <si>
    <t>2.3</t>
  </si>
  <si>
    <t>Косвенные общехозяйственные расходы</t>
  </si>
  <si>
    <t>2.3.1</t>
  </si>
  <si>
    <t>Услуги связи</t>
  </si>
  <si>
    <t>2.3.2</t>
  </si>
  <si>
    <t>Транспортные услуги</t>
  </si>
  <si>
    <t>2.3.3</t>
  </si>
  <si>
    <t>Коммунальные услуги</t>
  </si>
  <si>
    <t>2.3.4</t>
  </si>
  <si>
    <t>Арендная плата за пользование имуществом</t>
  </si>
  <si>
    <t>2.3.5</t>
  </si>
  <si>
    <t>Работы (услуги) по содержанию имущества</t>
  </si>
  <si>
    <t>2.3.6</t>
  </si>
  <si>
    <t>Прочие работы (услуги)</t>
  </si>
  <si>
    <t>2.3.7</t>
  </si>
  <si>
    <t>Увеличение стоимости основных средств</t>
  </si>
  <si>
    <t>2.3.8</t>
  </si>
  <si>
    <t>Итого</t>
  </si>
  <si>
    <t>Достоверность представляемых сведений и целевое использование бюджетных средств подтверждаем:</t>
  </si>
  <si>
    <t xml:space="preserve">                                                    Директор       </t>
  </si>
  <si>
    <t xml:space="preserve">________________ </t>
  </si>
  <si>
    <t xml:space="preserve">Ф.И.О.  </t>
  </si>
  <si>
    <t>Клемина Н.Л. 88345169930</t>
  </si>
  <si>
    <t xml:space="preserve">      </t>
  </si>
  <si>
    <t xml:space="preserve">(подпись) </t>
  </si>
  <si>
    <t xml:space="preserve">                                                Гл. бухгалтер          </t>
  </si>
  <si>
    <t>Каут Т.Н.. 88345169927</t>
  </si>
  <si>
    <t xml:space="preserve"> </t>
  </si>
  <si>
    <t>М.П.</t>
  </si>
  <si>
    <t>Приложение 8  к Соглашению о предоставлении субсидии за счет средств республиканского бюджета Республики Мордовия на оказание социальных услуг в форме социального обслуживания граждан на дому</t>
  </si>
  <si>
    <t xml:space="preserve">ОТЧЕТ 
о достижении значений показателей результативности (целевых показателей) предоставления субсидии 
Автономная некоммерческая организация социального обслуживания граждан «ВЕРА» по Рузаевскому  муниципальному району                </t>
  </si>
  <si>
    <t xml:space="preserve">За октябрь 2021 г. (1,2,3 отделения)   </t>
  </si>
  <si>
    <t xml:space="preserve"> п/п</t>
  </si>
  <si>
    <t>Категории получателей социальных услуг</t>
  </si>
  <si>
    <t>Оказание социальных услуг в форме социального обслуживания на дому</t>
  </si>
  <si>
    <t>бесплатно</t>
  </si>
  <si>
    <t>за частичную оплату</t>
  </si>
  <si>
    <t>за полную оплату</t>
  </si>
  <si>
    <t>сверх Стандарта</t>
  </si>
  <si>
    <t>всего</t>
  </si>
  <si>
    <t>чел.</t>
  </si>
  <si>
    <t>выручка от оказания услуги, руб.</t>
  </si>
  <si>
    <t>Чел.                                                                                                                                                                                                                                                                                                                                                                                                                                 (гр. 3+4+6)</t>
  </si>
  <si>
    <t>выручка от оказания услуги, руб. (гр. 5+7+9)</t>
  </si>
  <si>
    <t>1</t>
  </si>
  <si>
    <t>Количество получателей социальных услуг, человек - всего, из них:</t>
  </si>
  <si>
    <t>из строки 1 по гендорному признаку:                                                                                                                                                                                                                                                     ((стр. 1.1.1+1.1.2)=стр 1=стр 1.2=стр 1.10=стр 1.11)</t>
  </si>
  <si>
    <t>1.1.1</t>
  </si>
  <si>
    <t>мужчины</t>
  </si>
  <si>
    <t>1.1.2</t>
  </si>
  <si>
    <t>женщины</t>
  </si>
  <si>
    <t>1.2.</t>
  </si>
  <si>
    <t>из строки 1 по возрастным группам:                                                                                                                                                                                                                                           ((стр. 1.2.1+1.2.2+1.2.3+1.2.4)=стр 1=стр 1.1=стр 1.10=стр 1.11)</t>
  </si>
  <si>
    <t>1.2.1</t>
  </si>
  <si>
    <t>до 18 лет, из них:</t>
  </si>
  <si>
    <t>инвалиды</t>
  </si>
  <si>
    <t>1.2.2</t>
  </si>
  <si>
    <t>18-35 лет, из них:</t>
  </si>
  <si>
    <t>1.2.3</t>
  </si>
  <si>
    <t>от 36-59 лет, из них:</t>
  </si>
  <si>
    <t>1.2.4</t>
  </si>
  <si>
    <t>60 лет и старше, из них:</t>
  </si>
  <si>
    <t>Участники (Инвалиды) Отечественной войны – всего, из них:                                                                                                                                                                                                    (стр. 1.3.1+1.3.2)</t>
  </si>
  <si>
    <t>участники Великой Отечественной войны</t>
  </si>
  <si>
    <t>1.3.2</t>
  </si>
  <si>
    <t>инвалиды Великой Отечественной войны</t>
  </si>
  <si>
    <t>1.4.</t>
  </si>
  <si>
    <t>Ветераны Великой Отечественной войны – всего, из них:                                                              (стр. 1.4.1+1.4.2)</t>
  </si>
  <si>
    <t>1.4.1</t>
  </si>
  <si>
    <t>вдовы участников и инвалидов Великой Отечественной войны</t>
  </si>
  <si>
    <t>1.4.2</t>
  </si>
  <si>
    <t>труженики тыла</t>
  </si>
  <si>
    <t>1.5</t>
  </si>
  <si>
    <t>граждане Российской Федерации, родившиеся в период с 22 июня 1927 года по 4 сентября 1945 года</t>
  </si>
  <si>
    <t>1.6</t>
  </si>
  <si>
    <t>Инвалиды, не относящиеся к другим категориям граждан, из них:                                                                                                                                                                                                     (стр. 1.6.1+1.6.2+1.6.3)</t>
  </si>
  <si>
    <t>1.6.1</t>
  </si>
  <si>
    <t>Инвалиды 1 группы</t>
  </si>
  <si>
    <t>1.6.2</t>
  </si>
  <si>
    <t>Инвалиды 2 группы</t>
  </si>
  <si>
    <t>1.6.3</t>
  </si>
  <si>
    <t>Инвалиды 3 группы</t>
  </si>
  <si>
    <t>1.7</t>
  </si>
  <si>
    <t>Пенсионеры по возрасту (без группы инвалидности)</t>
  </si>
  <si>
    <t>1.8</t>
  </si>
  <si>
    <t>Дети-инвалиды</t>
  </si>
  <si>
    <t>1.9</t>
  </si>
  <si>
    <t>Ветераны труда, из них:                                                                                                                                                                        (стр. 1.9.1+1.9.2+1.9.3+1.9.4)</t>
  </si>
  <si>
    <t>1.9.1</t>
  </si>
  <si>
    <t>Без группы инвалидности</t>
  </si>
  <si>
    <t>1.9.2</t>
  </si>
  <si>
    <t>1.9.3</t>
  </si>
  <si>
    <t>1.9.4</t>
  </si>
  <si>
    <t>1.10</t>
  </si>
  <si>
    <t>Количество состоящих на обслуживании исходя из условий проживания, из них:                                                                                                                                                          ((стр. 1.10.1+1.10.2+1.10.3)=стр 1=стр 1.1=стр1.2=стр 1.11)</t>
  </si>
  <si>
    <t>1.10.1</t>
  </si>
  <si>
    <t>Одинокие</t>
  </si>
  <si>
    <t>1.10.2</t>
  </si>
  <si>
    <t>Одиноко проживающие</t>
  </si>
  <si>
    <t>1.10.3</t>
  </si>
  <si>
    <t>Проживающие в семьях</t>
  </si>
  <si>
    <t>1.11</t>
  </si>
  <si>
    <t>Количество состоящих на обслуживании исходя из места проживания, из них:                                                                                                                                                               ((стр. 1.11.1+1.11.2)=стр 1=стр 1.1=стр1.2=стр 1.10)</t>
  </si>
  <si>
    <t>1.11.1</t>
  </si>
  <si>
    <t>В городской местности</t>
  </si>
  <si>
    <t>1.11.2</t>
  </si>
  <si>
    <t>В сельской местности</t>
  </si>
  <si>
    <t xml:space="preserve">                                                  Директор       </t>
  </si>
  <si>
    <t>Клемина Н.Л.</t>
  </si>
  <si>
    <t>телефон:</t>
  </si>
  <si>
    <t>6-99-30</t>
  </si>
  <si>
    <t xml:space="preserve">                                                  Гл. бухгалтер          </t>
  </si>
  <si>
    <t xml:space="preserve">Киревичева Р.Р.  </t>
  </si>
  <si>
    <t>6-99-27</t>
  </si>
  <si>
    <t xml:space="preserve">                                                  Исполнитель </t>
  </si>
  <si>
    <t>Гринькина В.М.</t>
  </si>
  <si>
    <t>6-22-92</t>
  </si>
  <si>
    <t>Бычкова К.Н.</t>
  </si>
  <si>
    <t>Смирнова О.В.</t>
  </si>
  <si>
    <t>Приложение 5                                                                                к Соглашению о предоставлении субсидии за счет средств республиканского бюджета Республики Мордовия на оказание социальных услуг в  форме социального обслуживания граждан на дому</t>
  </si>
  <si>
    <t>ОТЧЕТ
о количестве предоставленных социальных услуг на дому и граждан, которым по результатам типизации определены  1,2,3 группа функционирования, обслуженных за отчетный период
Автономная некоммерческая организация социального обслуживания граждан «ВЕРА» по Рузаевскому району Республики Мордовия</t>
  </si>
  <si>
    <t>№ п/п</t>
  </si>
  <si>
    <t>Наименование услуги</t>
  </si>
  <si>
    <t>сверх стандарта</t>
  </si>
  <si>
    <t xml:space="preserve">Количество получателей, чел. </t>
  </si>
  <si>
    <t>Количество оказанных услуг, ед</t>
  </si>
  <si>
    <t>Выручка от оказания услуг, руб.</t>
  </si>
  <si>
    <t>Количество получателей, чел.</t>
  </si>
  <si>
    <t>Количество получателей, чел.                          (гр. 3+5+8+11)</t>
  </si>
  <si>
    <t>Количество оказанных услуг, ед                (гр. 4+6+9+12)</t>
  </si>
  <si>
    <t>Выручка от оказания услуг, руб.                                 (гр. 7+10+12)</t>
  </si>
  <si>
    <t>1. Социально - бытовые</t>
  </si>
  <si>
    <r>
      <rPr>
        <b/>
        <sz val="9"/>
        <color indexed="8"/>
        <rFont val="Times New Roman"/>
        <family val="1"/>
      </rPr>
      <t>1)</t>
    </r>
    <r>
      <rPr>
        <sz val="9"/>
        <color indexed="8"/>
        <rFont val="Times New Roman"/>
        <family val="1"/>
      </rPr>
      <t xml:space="preserve"> приобретение и доставка на дом за счет средств получателя социальных услуг продуктов питания по списку, согласованному с получателем социальных услуг, из магазинов и рынков, расположенных по месту жительства получателя социальных услуг, с соблюдением норм допустимой нагрузки (вес набора - не более 4 килограмм на одного получателя социальны)!, услуг или 7 килограмм, на двух и более получателей социальных услуг); окончательный расчет с получателем социальных услуг по чеку, (группа ухода 1, 2, 3, 4, 5</t>
    </r>
  </si>
  <si>
    <t xml:space="preserve"> 2) промышленных товаров первой необходимости, средств санитарии и гигиены, средств ухода (вес набора не более 4 килограмм на одного получателя социальных услуг или 7 килограмм, на двух и более получателей социальных услуг); окончательный расчет' с получателем социальных услуг по чеку (группа ухода 1, 2, 3, 4, 5) </t>
  </si>
  <si>
    <t xml:space="preserve"> 1) помощь в приготовлении пищи: мытье, продуктов питания (как готовых к употреблению, так и полуфабрикатов) водой из централизованной или нецентрализованной системы водоснабжения; чистка продуктов питания (как готовых к употреблению, так и полуфабрикатов); нарезка продуктов питания (как готовых к употреблению, так и полуфабрикатов); кипячение воды; разогрев готовой пищи..</t>
  </si>
  <si>
    <t xml:space="preserve"> 2) приготовление горячей пищи: выяснение у получателя социальных услуг пожеланий в приготовлении блюда; согласование с получателем социальных услуг меню; подготовка продуктов и кухонных приборов, полученных от получателя социальных услуг; приготовление первых, вторых блюд в соответствии с рецептурой, включающей механическую (мытье, очистка, нарезка картофеля, овощей, плодов, мяса, рыбы, иных продуктов) и термическую обработку продуктов питания; </t>
  </si>
  <si>
    <t xml:space="preserve"> 1) подача пищи: подготовка получателя социальной услуги к приему пищи: удобно усадить получателя социальной услуги (кормление осуществляется в сидячем или полусидящем положении - в зависимости от состояния получателя социальной услуги) и вымыть руки; подготовка приготовленной пищи и кухонных приборов, посуды (выбрать нужную посуду и столовые приборы) для приема пищи (кормления); подготовка места для приема пищи (стол, тумбочка, поднос); разогрев готовой пищи; подача одной порции блюда на стол;  борка места приема пищи, мытье использованной посуды и столовых приборов. (группа ухода 3,4,5)</t>
  </si>
  <si>
    <t xml:space="preserve"> 2) подача пищи и кормление: подготовка получателя социальной услуги к приему пищи: удобно усадить получателя социальной услуги (кормление осуществляется в сидячем или полусидящем положении - в зависимости от состояния получателя социальной услуги) и вымыть руки; подготовка приготовленной пищи и кухонных приборов, посуды (выбрать нужную посуду и столовые приборы) для приема пищи (кормления); подготовка места для приема пищи (стол, тумбочка, поднос); разогрев готовой пищи; подача одной порции блюда на стол; кормление получателя социальной услуги, который не может самостоятельно принимать пищу; мытье получателю социальной услуги рук, лица; уборка места приема пищи, мытье использованной посуды и столовых приборов. (группа ухода 4, 5</t>
  </si>
  <si>
    <t>0</t>
  </si>
  <si>
    <t xml:space="preserve"> 1) оказание санитарно-гигиенических услуг: вынос горшка (судна, утки) с последующей обработкой  антисептическими препаратами; оказание помощи в пользовании туалетом, судном, (группа ухода 4, 5)</t>
  </si>
  <si>
    <t xml:space="preserve"> 2) помощь при использовании средств личной гигиены/ помощь в пользовании судном: при применении судна лежачим получателям социальных услуг помочь приподнять таз или повернуться, подставить судно; после использования судно очистить и продезинфицировать;  подтереть или подмыть получателя социальных услуг; сменить абсорбирующее белье; вымыть ему руки. (группа 3,4,5)</t>
  </si>
  <si>
    <t>3) смена постельного белья: снятие постельного белья с постели; уборка снятого белья в место, согласованное с получателем социальных услуг; застил чистого комплекта белья. (группа 3,4,5,)</t>
  </si>
  <si>
    <t xml:space="preserve">4) смена нательного белья: снятие нательного белья с получателя социальных услуг; уборка снятого нательного белья в место, согласованное с получателем социальных услуг;  одевание чистого комплекта нательного белья на получателя социальных услуг. (группа ухода 3, 4, 5) </t>
  </si>
  <si>
    <t xml:space="preserve">5) полное купание в душе, ванной комнате , бане: сопровождение в душевую, ванную комнату, баню; проведение полного туалета (мытье в ванне, душе, бане полнростью) с применением моющих средств; вытирание тела полотенцем полностью; сопровождение из душевой, ванной комнаты, бани обратно  (группа 4, 5) </t>
  </si>
  <si>
    <t>6)  содействие при купании: сопровождение в душевую, ванную комнату, баню; содействие при мытье труднодоступных частей тела с применением моющих средств; помощь в вытирании труднодоступных частей тела полотенцем; заказ сопровождение из душевой, ванной комнаты, бани обратно. (группа 3,4,5)</t>
  </si>
  <si>
    <t xml:space="preserve">7) полное купание в постели (подготовка получателя к купанию в постели, проведение полного туалета (купания) с помощью специальных средств или водой, а также приспособлений, вытирание тела полотенцем полностью, обработка лосьоном или кремом (при наличии). </t>
  </si>
  <si>
    <t>8) помощь в одевании и раздевании: помощь в одевании - надеть подготовленную в соответствии с целью и сезоном обувь и одежду; помощь в раздевании: снять одежду, обувь, убрать ее на место хранения. (группа 3,4,5)</t>
  </si>
  <si>
    <t>9) помощь при пересаживании: помощь при пересаживании с кровати на кресло-коляску (на стул) и обратно, помощь при пересаживании: помощь при пересаживании с кровати на кресло-коляску (на стул) и обратно.  (группа ухода 3, 4, 5)</t>
  </si>
  <si>
    <t>11) Помощь при бритье</t>
  </si>
  <si>
    <t xml:space="preserve">13) ежедневный уход за волосами (причесывание, расчесывание), (группа ухода 3,4,5) </t>
  </si>
  <si>
    <t>14) уход за ротовой полостью: подготовка необходимых инструментов и места, подготовка получателя социальных услуг к процедуре; помощь в уходе за зубами или челюстью (чистка зубов (протезов); чистка ротовой полости (языка, слизистой щек); заказ полоскание ротовой полости; уборка места выполнения услуги (группа 3,4,5)</t>
  </si>
  <si>
    <t>432,80</t>
  </si>
  <si>
    <t xml:space="preserve"> 16) стрижка ногтей на руках: подготовка инструментов получателя социальных услуг к стрижке ногтей на руках; объяснение получателю социальной услуги о ходе выполнения процедуры; стрижка ногтей, обработка  рук кремом (крем при наличии у получателя), (группа ухода 2, 3, 4, 5)</t>
  </si>
  <si>
    <t>17) Стрижка ногтей на ногах: подготовка к стрижке инструментов получателя социальных услуг к стрижке ногтей на нах; распаривание ног при необходимости; объяснение получателю социальной услуги о ходе выполнения услуги; стрижка ногтей или подпиливание (укорачивание ногтевой пластины); обработка кремом для ног при наличии у получателя. услуга предоставляется при отсутствии заболеваний суставов нижних конечностей, диабета, выраженных инфекционных заболеваний ногтей. Выполняется в одноразовых перчатках. (группа ухода 1,2,3,4,5)</t>
  </si>
  <si>
    <t>снятие и передача в уполномоченные организации показаний с приборов учета потребления тепловой энергии, горячей и холодной воды, газа; оформление документов на оплату (перерасчет оплаты) жилых помещений, коммунальных услуг, услуг связи; получение наличных денежных средств от получателя социальной услуги для оплаты за жилое помещение, коммунальных услуг, услуг связи; оплата за жилое помещение, коммунальных услуг, услуг, связи; окончательный расчет с получателем социальной услуги по квитанции. (группа ухода 1,2,3,4,5)</t>
  </si>
  <si>
    <r>
      <rPr>
        <sz val="9"/>
        <rFont val="Times New Roman"/>
        <family val="1"/>
      </rPr>
      <t xml:space="preserve">подготовка чистой тары (ведра для переноски или иная тара на специально оборудованной тележке, емкости для ее хранения); </t>
    </r>
    <r>
      <rPr>
        <b/>
        <u val="single"/>
        <sz val="9"/>
        <rFont val="Times New Roman"/>
        <family val="1"/>
      </rPr>
      <t>забор воды</t>
    </r>
    <r>
      <rPr>
        <sz val="9"/>
        <rFont val="Times New Roman"/>
        <family val="1"/>
      </rPr>
      <t xml:space="preserve"> (не более 7 литров за один раз) из ближайшего, пригородного для использования источника воды; доставка воды получателю социальных услуг на дом; - слив воды в емкости для хранения; - уборка испотзованной тары в место, согласованное с получателем социальной услуги. (группа ухода 1,2,3,4,5)</t>
    </r>
  </si>
  <si>
    <t>2) распилка дров в вручную. (группа ухода 1,2,3,4,5)</t>
  </si>
  <si>
    <t>4) уборка снега на территории по направленю к дому (бане, сараю, колодцу) в виде тропинок: подготовка инструментов получателя социальных услуг (совковая лопата, метелка, веник); расчистка заснеженных дорожек от снега шириной до одного метра длиной до двадцати метров для обеспечения подхода к жилому дому и надворным постройкам. (группа ухода 3,4,5)</t>
  </si>
  <si>
    <t>1) мытье окон, балконных рам (окно двухстворчатое, трёхстворчатое, с балконной дверью) (группа ухода 1,2,3,4,5)</t>
  </si>
  <si>
    <t>3) мытье потоков (группа ухода 1,2,3,4,5)</t>
  </si>
  <si>
    <t>4) сухая уборка полов спальной комнаты, кухни и мест общего пользования (ванная комната, туалет, коридор) - с помощью пылесоса при его наличии; влажная уборка полов спальной комнаты, кухни и мест общего пользования (ванная комната, туалет, коридор); сухая и (или) влажная уборка от пыли мебели (группа ухода 1,2,3,4,5)</t>
  </si>
  <si>
    <t>5) мытье (чистка) зеркал, стекол в мебелт (группа ухода 1,2,3,4,5)</t>
  </si>
  <si>
    <t>6) мытье (чистка) холодильников внутри и снаружи (с оттаиванием) (группа ухода 1,2,3,4,5)</t>
  </si>
  <si>
    <t>9) мытье (чистка) газовой плиты (группа ухода 1,2,3,4,5)</t>
  </si>
  <si>
    <t xml:space="preserve">11) вынос ведра с мусором в мусоропровод (мусоросборник) (группа ухода 1,2,3,4,5) </t>
  </si>
  <si>
    <t>1.12</t>
  </si>
  <si>
    <t xml:space="preserve">1) ручная стирка или стиркав полуавтоматической стиральной машине: сортировка белья ( до 5 кг); замачивание белья; ручная стирка белья или закладка в полуавтоматическую стиральную машину; полоскание белья в машине или руками ( выгрузка для полоскания); развешивание чистого белья; снятие сухого белья и раскладка его в места хранения (группа ухода 1,2,3,4,5) </t>
  </si>
  <si>
    <t xml:space="preserve">2) машинная стирка: сортировка белья (до 5-7 кг); закладка белья в стиральную машину с добавлением специальных моющих средств; выбор программы стирк; выгрузка постированного белья из стиральной машины; развешивание чистого белья; снятие сухового белья и раскладка его в места хранения (группа ухода 1,2,3,4,5) </t>
  </si>
  <si>
    <t>3) помощь при стирке: выгрузка постиранного белья из стиральной машины; развешивание чистого белья; снятие сухого белья и раскладка его в места хранения (группа ухода 1,2,3,4,5)</t>
  </si>
  <si>
    <t>1.13</t>
  </si>
  <si>
    <t>глажение белья на дому у получателя социальных услуг ( оборудования получателя социальных услуг); подготовка предоставленного получателем социальных услуг инвентаря для глажки белья; глажка предоставленного получателем социальных услуг чистого белья (до 7 кг); раскладка выглаженного белья в места хранения; уборка предоставленного получателем социальных услуг инвентаря для глажки белья (группа ухода 4,5)</t>
  </si>
  <si>
    <t>2. Социально-медицинские</t>
  </si>
  <si>
    <t>1) измерение температуры тела, артераильного давления, пульса (группа ухода 2,3,4,5)</t>
  </si>
  <si>
    <t>4) наблюдение за своевременным приемом лекарственнных препаратов для медицинского применения, назначенных врачом (группа ухода 2,3,4,5)</t>
  </si>
  <si>
    <t>1) содействие в оказании медицинской помощи: вызов дежурного врача неотложной медицинской помощи или бригады скорой медицинской помощи (группа ухода 1,2,3,4,5)</t>
  </si>
  <si>
    <t>2.4</t>
  </si>
  <si>
    <t>1) прием заказа от получателя социальных услуг или получение рецепта от врача; получение денежных средств от получателя социальных услуг на приобретение лекарственных средств или товаров в медицинского назначения; закупка или получение бесплатных лекарственных средств и товаров медицинского назначения в аптеках; доставка лекарственных средств и товаров медицинского назначения на дому; произведение окончательного расчета с получателем социальных услуг по документам, подтверждающим оплату (группа ухода 2,3,4,5)</t>
  </si>
  <si>
    <t>3. Социально-психологические</t>
  </si>
  <si>
    <t>3.2</t>
  </si>
  <si>
    <t xml:space="preserve">1) привлечение квалифицированных специалистов для оказания получателю социальных услуг психологической помощи и морально - психологической поддержки, а также самостоятельное проведение социальным работникам бесед, выслушивание, подбадривание и поддержка обслуживаемого клиента; установление контакта с получателем социальных услуг, определение проблем и уровня мотивации к их преодолению, снятие в ходе беседы психологического дискомсфорта, повышение самостоятельности и мотивации, оценка положительных результатов самостоятельной работы  (группа ухода 1,2,3,4,5) </t>
  </si>
  <si>
    <t>4. Социально-педагогические</t>
  </si>
  <si>
    <t>4.1</t>
  </si>
  <si>
    <t>5. Социально-трудовые</t>
  </si>
  <si>
    <t>5.1</t>
  </si>
  <si>
    <t>6. Социально-правовые</t>
  </si>
  <si>
    <t>6.1</t>
  </si>
  <si>
    <t>Помощь в получении, установленных Федеральным и Республиканским законодательством мер социальной поддержки</t>
  </si>
  <si>
    <t>6.2</t>
  </si>
  <si>
    <t>Осуществление посреднических действий между гражданином и организациями (телефонные переговоры, личные встречи, письменные запросы)</t>
  </si>
  <si>
    <t>6.3</t>
  </si>
  <si>
    <t>Снятие необходимого количества копий документов за счет средств получателя социальных услуг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</si>
  <si>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</si>
  <si>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7.1</t>
  </si>
  <si>
    <t>информирование о предстоящих культурных мероприятиях, о репертуаре театров</t>
  </si>
  <si>
    <t>7.2</t>
  </si>
  <si>
    <t>Сопровождение получателя социальных услуг на праздники, экскурсии и иные мероприятия ( прогулки, посещение церквей (мечетей) , рынка и обратно)</t>
  </si>
  <si>
    <t>7.3</t>
  </si>
  <si>
    <t>2)  осуществление посреднических действий между гражданином и специалистами учреждения, оказывающих реабилитационные услуги (телефонный звонок, личный вшит, письменное ходатайство), (группа ухода 0, 1, 2, 3,4, 5)</t>
  </si>
  <si>
    <t>7.4</t>
  </si>
  <si>
    <t>Сопровождение на прогулку: помощь при сборе получателя на прогулку</t>
  </si>
  <si>
    <t>ИТОГО</t>
  </si>
  <si>
    <t>X</t>
  </si>
  <si>
    <t>Достоверность представленных сведений подтверждаем:</t>
  </si>
  <si>
    <t xml:space="preserve">                                          Директор       </t>
  </si>
  <si>
    <t xml:space="preserve">                                          Исполнитель </t>
  </si>
  <si>
    <t>Приложение 6                                                              к Соглашению о предоставлении субсидии за счет средств республиканского бюджета Республики Мордовия на оказание социальных услуг в форме социального обслуживания граждан на дому</t>
  </si>
  <si>
    <t xml:space="preserve">ОТЧЕТ  о деятельности, связанной с оказанием социальных услуг в форме социального обслуживания граждан на дому, которым по результатам типизации определены 1,2,3 группы функционирования, Автономная некоммерческая организация граждан "Вера" по Рузаевскому муниципальному району Республики Мордовия  </t>
  </si>
  <si>
    <t>Наименование показателя</t>
  </si>
  <si>
    <t>Значение показателя</t>
  </si>
  <si>
    <t>Общая площадь территории населенного пункта, жители которого обслуживаются данной организацией (радиус обслуживания), кв. м</t>
  </si>
  <si>
    <t>1118кв.м.</t>
  </si>
  <si>
    <t>Численность населения населенного пункта, в котором расположена организация, чел.</t>
  </si>
  <si>
    <t>Количество населенных пунктов охваченных социальными услугами</t>
  </si>
  <si>
    <t>Количество зачисленных граждан на социальное обслуживание в форме социального обслуживания на дому, чел.</t>
  </si>
  <si>
    <t>Количество снятых с социального обслуживания на дому, чел.</t>
  </si>
  <si>
    <t>Численность населения, которому оказаны социальные услуги, чел.</t>
  </si>
  <si>
    <t>7</t>
  </si>
  <si>
    <t>Количество оказанных услуг, ед. – всего, в том числе по видам:</t>
  </si>
  <si>
    <t>(гр 15 Отчет о количестве услуг)</t>
  </si>
  <si>
    <t>социально-бытовых</t>
  </si>
  <si>
    <t>социально-медицинских</t>
  </si>
  <si>
    <t>социально-психологических</t>
  </si>
  <si>
    <t>социально-педагогических</t>
  </si>
  <si>
    <t>7.5</t>
  </si>
  <si>
    <t>социально-трудовых</t>
  </si>
  <si>
    <t>7.6</t>
  </si>
  <si>
    <t>социально-правовых</t>
  </si>
  <si>
    <t>7.7</t>
  </si>
  <si>
    <t>услуг в целях повышения коммуникативного потенциала получателей услуг</t>
  </si>
  <si>
    <t>8</t>
  </si>
  <si>
    <t>Очередность на получение социальной услуги, чел.</t>
  </si>
  <si>
    <t>9</t>
  </si>
  <si>
    <t xml:space="preserve">Штатная численность организации, ед. – всего, в том числе: </t>
  </si>
  <si>
    <t>9.1</t>
  </si>
  <si>
    <t>административно-управленческий персонал</t>
  </si>
  <si>
    <t>9.2</t>
  </si>
  <si>
    <t>основной штат ( социальные работники)</t>
  </si>
  <si>
    <t>10</t>
  </si>
  <si>
    <t xml:space="preserve">Фактическая численность персонала, чел. – всего, в том числе: </t>
  </si>
  <si>
    <t>10.1</t>
  </si>
  <si>
    <t>10.2</t>
  </si>
  <si>
    <t>11</t>
  </si>
  <si>
    <t>Укомплектованность организации персоналом, %</t>
  </si>
  <si>
    <t>12</t>
  </si>
  <si>
    <t>Причина неукомплектованности организации персоналом</t>
  </si>
  <si>
    <t>13</t>
  </si>
  <si>
    <t>Финансирование организации, тыс. рублей – всего, в том числе:</t>
  </si>
  <si>
    <t>13.1</t>
  </si>
  <si>
    <t>фонд оплаты труда – всего, в том числе по группам персонала:</t>
  </si>
  <si>
    <t>13.1.1</t>
  </si>
  <si>
    <t>13.1.2</t>
  </si>
  <si>
    <t>14</t>
  </si>
  <si>
    <t xml:space="preserve">Средняя заработная плата руб., в том числе:  </t>
  </si>
  <si>
    <t>14.1</t>
  </si>
  <si>
    <t>Социальные работники, руб.</t>
  </si>
  <si>
    <t>14.1.1</t>
  </si>
  <si>
    <t>минимальная начисленная з/плата на 1 социального работника</t>
  </si>
  <si>
    <t>14.1.2</t>
  </si>
  <si>
    <t>максимальная начисленная з/плата на 1 социального работника</t>
  </si>
  <si>
    <t>14.2</t>
  </si>
  <si>
    <t>управленческий персонал, руб.</t>
  </si>
  <si>
    <t>Достоверность предоставляемых сведений гарантируем.</t>
  </si>
  <si>
    <t xml:space="preserve">                                 Директор                   _______________   Клемина Н.Л.</t>
  </si>
  <si>
    <t>Телефон:6-99-30</t>
  </si>
  <si>
    <r>
      <rPr>
        <sz val="8"/>
        <color indexed="8"/>
        <rFont val="Times New Roman"/>
        <family val="1"/>
      </rPr>
      <t xml:space="preserve">                                        (подпись)</t>
    </r>
    <r>
      <rPr>
        <sz val="12"/>
        <color indexed="8"/>
        <rFont val="Times New Roman"/>
        <family val="1"/>
      </rPr>
      <t xml:space="preserve">       </t>
    </r>
  </si>
  <si>
    <r>
      <rPr>
        <sz val="8"/>
        <color indexed="8"/>
        <rFont val="Times New Roman"/>
        <family val="1"/>
      </rPr>
      <t xml:space="preserve">                                       (подпись)</t>
    </r>
    <r>
      <rPr>
        <sz val="12"/>
        <color indexed="8"/>
        <rFont val="Times New Roman"/>
        <family val="1"/>
      </rPr>
      <t xml:space="preserve">       </t>
    </r>
  </si>
  <si>
    <t xml:space="preserve">                                Исполнитель             _______________  Гринькина В.М.          </t>
  </si>
  <si>
    <t>Телефон:6-22-92</t>
  </si>
  <si>
    <t xml:space="preserve">                                                                                                   Бычкова К.Н.</t>
  </si>
  <si>
    <t xml:space="preserve">                                                                                                   Смирнова О.В.</t>
  </si>
  <si>
    <r>
      <rPr>
        <sz val="8"/>
        <color indexed="8"/>
        <rFont val="Times New Roman"/>
        <family val="1"/>
      </rPr>
      <t>(подпись)</t>
    </r>
    <r>
      <rPr>
        <sz val="12"/>
        <color indexed="8"/>
        <rFont val="Times New Roman"/>
        <family val="1"/>
      </rPr>
      <t xml:space="preserve">       </t>
    </r>
  </si>
  <si>
    <t>Приложение 7                                                                    к Соглашению о предоставлении субсидии за счет средств республиканского бюджета Республики Мордовия на оказание социальных услуг в форме социального обслуживания граждан на дому</t>
  </si>
  <si>
    <t>Информация  о количестве граждан, находящихся на социальном обслуживании, которым по результатам типизации определены 1,2,3 группы функционирования, Автономная некоммерческая организация граждан "Вера" по Рузаевскому муниципальному району Республики Мордовия</t>
  </si>
  <si>
    <t>1 группа</t>
  </si>
  <si>
    <t>2   степень</t>
  </si>
  <si>
    <t>2 группа</t>
  </si>
  <si>
    <t>4  степень</t>
  </si>
  <si>
    <t>3 группа</t>
  </si>
  <si>
    <t>8  степень</t>
  </si>
  <si>
    <t>Количество граждан, обслуженных с начала отчетного периода</t>
  </si>
  <si>
    <t xml:space="preserve"> Директор       </t>
  </si>
  <si>
    <t xml:space="preserve">Исполнитель </t>
  </si>
  <si>
    <t>В.М.Гринькина</t>
  </si>
  <si>
    <t>К.Н.Бычкова</t>
  </si>
  <si>
    <t>О.В.Смирнова</t>
  </si>
  <si>
    <t>Приложение 12                                                  к Соглашению о предоставлении субсидии за счет средств республиканского бюджета Республики Мордовия на оказание социальных услуг в форме социального обслуживания граждан на дому</t>
  </si>
  <si>
    <t xml:space="preserve">Информация о количестве получателей и об объемах оказанных  дополнительных услуг за счет средств получателей услуг в ООО "Рузаевское"   </t>
  </si>
  <si>
    <t>Наименование услуг</t>
  </si>
  <si>
    <t>Количество получателей дополнительных услуг, чел.</t>
  </si>
  <si>
    <t>Количество оказанных дополнительных  услуг, ед.</t>
  </si>
  <si>
    <t>Объем прибыли от оказания дополнительных  услуг, руб.</t>
  </si>
  <si>
    <t>1.</t>
  </si>
  <si>
    <t>Социально-бытовые</t>
  </si>
  <si>
    <t>Уборка жилых помещений</t>
  </si>
  <si>
    <t>Глаженье белья</t>
  </si>
  <si>
    <t>Помощь в приготовлении пищи из продуктов получателя социальных услуг</t>
  </si>
  <si>
    <t>Стирка белья</t>
  </si>
  <si>
    <t>Обеспечение кратковременного присмотра за детьми или длительно болеющими членами семьи</t>
  </si>
  <si>
    <t>Уход за местами захоронений родственников (уборка и вынос мусора с территории места захоронения, окраска ограды, скамейки, стола, памятника)</t>
  </si>
  <si>
    <t>Уборка снега с территории</t>
  </si>
  <si>
    <t>Покупка и доставка на дом продуктов питания, промышленных товаров первой необходимости, средств санитарии и гигиены</t>
  </si>
  <si>
    <t>Социально-медицинские</t>
  </si>
  <si>
    <t>Покупка (получение) лекарственных препаратов для медицинского применения, изделий медицинского назначения в аптечных организациях, расположенных по месту жительства клиента, и доставка</t>
  </si>
  <si>
    <t>3.</t>
  </si>
  <si>
    <t>Социально-психологические</t>
  </si>
  <si>
    <t>4.</t>
  </si>
  <si>
    <t>Социально-педагогические</t>
  </si>
  <si>
    <t>5.</t>
  </si>
  <si>
    <t>Социально-трудовые</t>
  </si>
  <si>
    <t>6.</t>
  </si>
  <si>
    <t>Социально-правовые</t>
  </si>
  <si>
    <t>7.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</si>
  <si>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</si>
  <si>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8.</t>
  </si>
  <si>
    <t>Услуги по ксерокопированию документов</t>
  </si>
  <si>
    <t>Справочно:</t>
  </si>
  <si>
    <t>Наименование</t>
  </si>
  <si>
    <t>Основной штат</t>
  </si>
  <si>
    <t>Вспомогательный персонал</t>
  </si>
  <si>
    <t>Всего</t>
  </si>
  <si>
    <t xml:space="preserve">Штатная численность, ед.  </t>
  </si>
  <si>
    <t>Фактическая численность персонала, чел.</t>
  </si>
  <si>
    <t>Фонд оплаты труда (в т.ч. начисления), руб.</t>
  </si>
  <si>
    <t xml:space="preserve"> Средняя заработная плата, руб.</t>
  </si>
  <si>
    <t>Веретешкина О.А.</t>
  </si>
  <si>
    <t>403,79</t>
  </si>
  <si>
    <t xml:space="preserve">За декабрь  2021г. (1,2,3 отделения) </t>
  </si>
  <si>
    <t>1257,05</t>
  </si>
  <si>
    <t>463,41</t>
  </si>
  <si>
    <t>81,10</t>
  </si>
  <si>
    <t>9529,25</t>
  </si>
  <si>
    <t>13186,86</t>
  </si>
  <si>
    <t xml:space="preserve">за декабрь 2021 год </t>
  </si>
  <si>
    <t>за декабрь 2021 года</t>
  </si>
  <si>
    <t xml:space="preserve">                                Главный бухгалтер    ______________  Каут Т.Н.       </t>
  </si>
  <si>
    <t>За декабрь   2021г.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</si>
</sst>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.00"/>
  </numFmts>
  <fonts count="68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4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3" borderId="2" applyNumberFormat="0" applyAlignment="0" applyProtection="0"/>
    <xf numFmtId="0" fontId="54" fillId="34" borderId="3" applyNumberFormat="0" applyAlignment="0" applyProtection="0"/>
    <xf numFmtId="0" fontId="55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5" borderId="8" applyNumberFormat="0" applyAlignment="0" applyProtection="0"/>
    <xf numFmtId="0" fontId="61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0" fillId="0" borderId="0">
      <alignment/>
      <protection/>
    </xf>
    <xf numFmtId="0" fontId="63" fillId="3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9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40" borderId="11" xfId="0" applyFont="1" applyFill="1" applyBorder="1" applyAlignment="1" applyProtection="1">
      <alignment horizontal="center" vertical="center" wrapText="1"/>
      <protection locked="0"/>
    </xf>
    <xf numFmtId="0" fontId="15" fillId="4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4" fontId="14" fillId="40" borderId="11" xfId="0" applyNumberFormat="1" applyFont="1" applyFill="1" applyBorder="1" applyAlignment="1" applyProtection="1">
      <alignment horizontal="center" vertical="center" wrapText="1"/>
      <protection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4" fontId="16" fillId="0" borderId="11" xfId="0" applyNumberFormat="1" applyFont="1" applyBorder="1" applyAlignment="1" applyProtection="1">
      <alignment horizontal="center" vertical="center" wrapText="1"/>
      <protection locked="0"/>
    </xf>
    <xf numFmtId="4" fontId="15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4" fontId="15" fillId="40" borderId="11" xfId="0" applyNumberFormat="1" applyFont="1" applyFill="1" applyBorder="1" applyAlignment="1" applyProtection="1">
      <alignment horizontal="center" vertical="center" wrapText="1"/>
      <protection/>
    </xf>
    <xf numFmtId="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0" fontId="16" fillId="0" borderId="0" xfId="0" applyFont="1" applyFill="1" applyAlignment="1">
      <alignment/>
    </xf>
    <xf numFmtId="0" fontId="17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left" indent="15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/>
    </xf>
    <xf numFmtId="0" fontId="15" fillId="0" borderId="0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>
      <alignment vertical="center" wrapText="1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wrapText="1"/>
      <protection locked="0"/>
    </xf>
    <xf numFmtId="0" fontId="20" fillId="0" borderId="11" xfId="0" applyFont="1" applyFill="1" applyBorder="1" applyAlignment="1" applyProtection="1">
      <alignment horizontal="center" vertical="top" wrapText="1"/>
      <protection locked="0"/>
    </xf>
    <xf numFmtId="0" fontId="20" fillId="40" borderId="11" xfId="0" applyFont="1" applyFill="1" applyBorder="1" applyAlignment="1" applyProtection="1">
      <alignment horizontal="center" vertical="top" wrapText="1"/>
      <protection locked="0"/>
    </xf>
    <xf numFmtId="49" fontId="13" fillId="25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25" borderId="11" xfId="0" applyFont="1" applyFill="1" applyBorder="1" applyAlignment="1" applyProtection="1">
      <alignment horizontal="left" vertical="center" wrapText="1"/>
      <protection locked="0"/>
    </xf>
    <xf numFmtId="0" fontId="13" fillId="25" borderId="11" xfId="0" applyFont="1" applyFill="1" applyBorder="1" applyAlignment="1" applyProtection="1">
      <alignment horizontal="center" vertical="center" wrapText="1"/>
      <protection locked="0"/>
    </xf>
    <xf numFmtId="4" fontId="13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25" borderId="11" xfId="0" applyNumberFormat="1" applyFont="1" applyFill="1" applyBorder="1" applyAlignment="1" applyProtection="1">
      <alignment horizontal="center" vertical="center" wrapText="1"/>
      <protection locked="0"/>
    </xf>
    <xf numFmtId="3" fontId="13" fillId="40" borderId="11" xfId="0" applyNumberFormat="1" applyFont="1" applyFill="1" applyBorder="1" applyAlignment="1" applyProtection="1">
      <alignment horizontal="center" vertical="center" wrapText="1"/>
      <protection/>
    </xf>
    <xf numFmtId="4" fontId="13" fillId="40" borderId="11" xfId="0" applyNumberFormat="1" applyFont="1" applyFill="1" applyBorder="1" applyAlignment="1" applyProtection="1">
      <alignment horizontal="center" vertical="center" wrapText="1"/>
      <protection/>
    </xf>
    <xf numFmtId="3" fontId="0" fillId="40" borderId="11" xfId="0" applyNumberFormat="1" applyFill="1" applyBorder="1" applyAlignment="1" applyProtection="1">
      <alignment/>
      <protection/>
    </xf>
    <xf numFmtId="4" fontId="0" fillId="40" borderId="11" xfId="0" applyNumberFormat="1" applyFill="1" applyBorder="1" applyAlignment="1" applyProtection="1">
      <alignment/>
      <protection/>
    </xf>
    <xf numFmtId="0" fontId="20" fillId="40" borderId="11" xfId="0" applyFont="1" applyFill="1" applyBorder="1" applyAlignment="1" applyProtection="1">
      <alignment horizontal="center" vertical="top" wrapText="1"/>
      <protection/>
    </xf>
    <xf numFmtId="49" fontId="20" fillId="40" borderId="11" xfId="0" applyNumberFormat="1" applyFont="1" applyFill="1" applyBorder="1" applyAlignment="1" applyProtection="1">
      <alignment horizontal="center" vertical="top" wrapText="1"/>
      <protection locked="0"/>
    </xf>
    <xf numFmtId="0" fontId="21" fillId="40" borderId="11" xfId="0" applyFont="1" applyFill="1" applyBorder="1" applyAlignment="1" applyProtection="1">
      <alignment horizontal="left" vertical="center" wrapText="1"/>
      <protection locked="0"/>
    </xf>
    <xf numFmtId="0" fontId="13" fillId="40" borderId="11" xfId="0" applyFont="1" applyFill="1" applyBorder="1" applyAlignment="1" applyProtection="1">
      <alignment horizontal="center" vertical="center" wrapText="1"/>
      <protection/>
    </xf>
    <xf numFmtId="0" fontId="0" fillId="0" borderId="11" xfId="68" applyFill="1" applyBorder="1" applyProtection="1">
      <alignment/>
      <protection/>
    </xf>
    <xf numFmtId="0" fontId="0" fillId="40" borderId="11" xfId="0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68" applyFill="1" applyBorder="1" applyProtection="1">
      <alignment/>
      <protection locked="0"/>
    </xf>
    <xf numFmtId="0" fontId="20" fillId="0" borderId="12" xfId="0" applyFont="1" applyFill="1" applyBorder="1" applyAlignment="1" applyProtection="1">
      <alignment horizontal="left" vertical="center" wrapText="1"/>
      <protection locked="0"/>
    </xf>
    <xf numFmtId="49" fontId="13" fillId="40" borderId="11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Border="1" applyAlignment="1" applyProtection="1">
      <alignment horizontal="center" vertical="center" wrapText="1"/>
      <protection locked="0"/>
    </xf>
    <xf numFmtId="49" fontId="22" fillId="40" borderId="11" xfId="0" applyNumberFormat="1" applyFont="1" applyFill="1" applyBorder="1" applyAlignment="1" applyProtection="1">
      <alignment horizontal="center" vertical="top" wrapText="1"/>
      <protection locked="0"/>
    </xf>
    <xf numFmtId="0" fontId="23" fillId="40" borderId="11" xfId="0" applyFont="1" applyFill="1" applyBorder="1" applyAlignment="1" applyProtection="1">
      <alignment horizontal="left" vertical="center" wrapText="1"/>
      <protection locked="0"/>
    </xf>
    <xf numFmtId="1" fontId="13" fillId="40" borderId="11" xfId="0" applyNumberFormat="1" applyFont="1" applyFill="1" applyBorder="1" applyAlignment="1" applyProtection="1">
      <alignment horizontal="center" vertical="center" wrapText="1"/>
      <protection/>
    </xf>
    <xf numFmtId="2" fontId="13" fillId="40" borderId="11" xfId="0" applyNumberFormat="1" applyFont="1" applyFill="1" applyBorder="1" applyAlignment="1" applyProtection="1">
      <alignment horizontal="center" vertical="center" wrapText="1"/>
      <protection/>
    </xf>
    <xf numFmtId="49" fontId="2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49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4" fontId="13" fillId="41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41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41" borderId="11" xfId="0" applyFont="1" applyFill="1" applyBorder="1" applyAlignment="1" applyProtection="1">
      <alignment horizontal="left" vertical="center" wrapText="1"/>
      <protection locked="0"/>
    </xf>
    <xf numFmtId="0" fontId="13" fillId="41" borderId="11" xfId="0" applyFont="1" applyFill="1" applyBorder="1" applyAlignment="1" applyProtection="1">
      <alignment horizontal="center" vertical="center" wrapText="1"/>
      <protection locked="0"/>
    </xf>
    <xf numFmtId="1" fontId="13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68" applyFill="1" applyBorder="1" applyProtection="1">
      <alignment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20" fillId="41" borderId="1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Fill="1" applyAlignment="1" applyProtection="1">
      <alignment/>
      <protection locked="0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12" fillId="0" borderId="0" xfId="0" applyNumberFormat="1" applyFont="1" applyFill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49" fontId="21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11" xfId="0" applyNumberFormat="1" applyFont="1" applyBorder="1" applyAlignment="1" applyProtection="1">
      <alignment horizontal="center" vertical="center" wrapText="1"/>
      <protection locked="0"/>
    </xf>
    <xf numFmtId="2" fontId="21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40" borderId="11" xfId="0" applyFont="1" applyFill="1" applyBorder="1" applyAlignment="1" applyProtection="1">
      <alignment horizontal="center" vertical="center" wrapText="1"/>
      <protection locked="0"/>
    </xf>
    <xf numFmtId="0" fontId="21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/>
    </xf>
    <xf numFmtId="0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2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0" fillId="40" borderId="11" xfId="0" applyFill="1" applyBorder="1" applyAlignment="1">
      <alignment/>
    </xf>
    <xf numFmtId="0" fontId="29" fillId="0" borderId="13" xfId="0" applyFont="1" applyBorder="1" applyAlignment="1">
      <alignment wrapText="1"/>
    </xf>
    <xf numFmtId="49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wrapText="1"/>
    </xf>
    <xf numFmtId="49" fontId="0" fillId="0" borderId="15" xfId="0" applyNumberForma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0" fillId="40" borderId="11" xfId="0" applyNumberFormat="1" applyFill="1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9" fillId="0" borderId="11" xfId="0" applyFont="1" applyBorder="1" applyAlignment="1" applyProtection="1">
      <alignment horizontal="center" wrapText="1"/>
      <protection locked="0"/>
    </xf>
    <xf numFmtId="2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Border="1" applyAlignment="1" applyProtection="1">
      <alignment horizontal="center" wrapText="1"/>
      <protection locked="0"/>
    </xf>
    <xf numFmtId="0" fontId="29" fillId="0" borderId="11" xfId="0" applyFont="1" applyBorder="1" applyAlignment="1" applyProtection="1">
      <alignment horizontal="left" wrapText="1"/>
      <protection locked="0"/>
    </xf>
    <xf numFmtId="2" fontId="13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14" fillId="42" borderId="11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2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32" fillId="40" borderId="15" xfId="0" applyFont="1" applyFill="1" applyBorder="1" applyAlignment="1">
      <alignment/>
    </xf>
    <xf numFmtId="49" fontId="14" fillId="0" borderId="16" xfId="0" applyNumberFormat="1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>
      <alignment vertical="center" wrapText="1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49" fontId="32" fillId="40" borderId="11" xfId="0" applyNumberFormat="1" applyFont="1" applyFill="1" applyBorder="1" applyAlignment="1" applyProtection="1">
      <alignment/>
      <protection locked="0"/>
    </xf>
    <xf numFmtId="0" fontId="32" fillId="40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5" fillId="0" borderId="0" xfId="0" applyNumberFormat="1" applyFont="1" applyFill="1" applyAlignment="1" applyProtection="1">
      <alignment/>
      <protection locked="0"/>
    </xf>
    <xf numFmtId="0" fontId="12" fillId="0" borderId="0" xfId="0" applyFont="1" applyAlignment="1">
      <alignment horizontal="left" vertical="center" wrapText="1"/>
    </xf>
    <xf numFmtId="0" fontId="14" fillId="41" borderId="14" xfId="0" applyFont="1" applyFill="1" applyBorder="1" applyAlignment="1" applyProtection="1">
      <alignment horizontal="center" vertical="center" wrapText="1"/>
      <protection locked="0"/>
    </xf>
    <xf numFmtId="0" fontId="15" fillId="41" borderId="11" xfId="0" applyFont="1" applyFill="1" applyBorder="1" applyAlignment="1" applyProtection="1">
      <alignment horizontal="center" wrapText="1"/>
      <protection locked="0"/>
    </xf>
    <xf numFmtId="0" fontId="15" fillId="41" borderId="11" xfId="0" applyFont="1" applyFill="1" applyBorder="1" applyAlignment="1" applyProtection="1">
      <alignment horizontal="center" vertical="top" wrapText="1"/>
      <protection locked="0"/>
    </xf>
    <xf numFmtId="49" fontId="14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41" borderId="14" xfId="0" applyFont="1" applyFill="1" applyBorder="1" applyAlignment="1" applyProtection="1">
      <alignment vertical="center" wrapText="1"/>
      <protection locked="0"/>
    </xf>
    <xf numFmtId="3" fontId="14" fillId="41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41" borderId="11" xfId="0" applyFont="1" applyFill="1" applyBorder="1" applyAlignment="1" applyProtection="1">
      <alignment vertical="center" wrapText="1"/>
      <protection locked="0"/>
    </xf>
    <xf numFmtId="0" fontId="14" fillId="41" borderId="11" xfId="0" applyFont="1" applyFill="1" applyBorder="1" applyAlignment="1" applyProtection="1">
      <alignment horizontal="center" vertical="center" wrapText="1"/>
      <protection locked="0"/>
    </xf>
    <xf numFmtId="0" fontId="15" fillId="41" borderId="11" xfId="0" applyFont="1" applyFill="1" applyBorder="1" applyAlignment="1" applyProtection="1">
      <alignment horizontal="center" vertical="center" wrapText="1"/>
      <protection locked="0"/>
    </xf>
    <xf numFmtId="49" fontId="14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40" borderId="11" xfId="0" applyFont="1" applyFill="1" applyBorder="1" applyAlignment="1" applyProtection="1">
      <alignment vertical="center" wrapText="1"/>
      <protection locked="0"/>
    </xf>
    <xf numFmtId="0" fontId="15" fillId="40" borderId="11" xfId="0" applyFont="1" applyFill="1" applyBorder="1" applyAlignment="1" applyProtection="1">
      <alignment horizontal="center" vertical="center" wrapText="1"/>
      <protection/>
    </xf>
    <xf numFmtId="49" fontId="15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41" borderId="11" xfId="0" applyFont="1" applyFill="1" applyBorder="1" applyAlignment="1" applyProtection="1">
      <alignment vertical="center" wrapText="1"/>
      <protection locked="0"/>
    </xf>
    <xf numFmtId="0" fontId="14" fillId="40" borderId="11" xfId="0" applyFont="1" applyFill="1" applyBorder="1" applyAlignment="1" applyProtection="1">
      <alignment horizontal="center" vertical="center" wrapText="1"/>
      <protection/>
    </xf>
    <xf numFmtId="9" fontId="14" fillId="41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41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41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41" borderId="15" xfId="0" applyFont="1" applyFill="1" applyBorder="1" applyAlignment="1" applyProtection="1">
      <alignment vertical="center" wrapText="1"/>
      <protection locked="0"/>
    </xf>
    <xf numFmtId="164" fontId="0" fillId="41" borderId="11" xfId="0" applyNumberFormat="1" applyFill="1" applyBorder="1" applyAlignment="1" applyProtection="1">
      <alignment horizontal="center" wrapText="1"/>
      <protection locked="0"/>
    </xf>
    <xf numFmtId="0" fontId="20" fillId="0" borderId="18" xfId="0" applyFont="1" applyBorder="1" applyAlignment="1">
      <alignment vertical="center" wrapText="1"/>
    </xf>
    <xf numFmtId="0" fontId="26" fillId="0" borderId="0" xfId="0" applyFont="1" applyAlignment="1" applyProtection="1">
      <alignment horizontal="left" indent="15"/>
      <protection locked="0"/>
    </xf>
    <xf numFmtId="0" fontId="30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0" fontId="0" fillId="0" borderId="0" xfId="0" applyNumberFormat="1" applyAlignment="1">
      <alignment/>
    </xf>
    <xf numFmtId="0" fontId="15" fillId="0" borderId="0" xfId="0" applyFont="1" applyAlignment="1" applyProtection="1">
      <alignment/>
      <protection locked="0"/>
    </xf>
    <xf numFmtId="0" fontId="12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3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14" xfId="0" applyFont="1" applyBorder="1" applyAlignment="1">
      <alignment horizontal="center" vertical="top" wrapText="1"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distributed" vertical="center"/>
    </xf>
    <xf numFmtId="0" fontId="28" fillId="0" borderId="11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distributed" vertical="center"/>
    </xf>
    <xf numFmtId="0" fontId="32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18" fillId="41" borderId="11" xfId="0" applyFont="1" applyFill="1" applyBorder="1" applyAlignment="1" applyProtection="1">
      <alignment vertical="center" wrapText="1"/>
      <protection locked="0"/>
    </xf>
    <xf numFmtId="0" fontId="28" fillId="0" borderId="11" xfId="0" applyFont="1" applyBorder="1" applyAlignment="1">
      <alignment/>
    </xf>
    <xf numFmtId="0" fontId="33" fillId="40" borderId="11" xfId="0" applyFont="1" applyFill="1" applyBorder="1" applyAlignment="1">
      <alignment/>
    </xf>
    <xf numFmtId="0" fontId="28" fillId="40" borderId="11" xfId="0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40" borderId="11" xfId="0" applyFont="1" applyFill="1" applyBorder="1" applyAlignment="1" applyProtection="1">
      <alignment horizontal="center" vertical="center" wrapText="1"/>
      <protection locked="0"/>
    </xf>
    <xf numFmtId="0" fontId="13" fillId="4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9" fillId="4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left" vertical="center" wrapText="1"/>
    </xf>
    <xf numFmtId="49" fontId="21" fillId="0" borderId="11" xfId="0" applyNumberFormat="1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2" fillId="0" borderId="11" xfId="0" applyNumberFormat="1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40" borderId="11" xfId="0" applyFont="1" applyFill="1" applyBorder="1" applyAlignment="1">
      <alignment horizont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41" borderId="11" xfId="0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FAC0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zoomScalePageLayoutView="0" workbookViewId="0" topLeftCell="A16">
      <selection activeCell="G10" sqref="G10"/>
    </sheetView>
  </sheetViews>
  <sheetFormatPr defaultColWidth="8.28125" defaultRowHeight="12.75"/>
  <cols>
    <col min="1" max="1" width="5.28125" style="0" customWidth="1"/>
    <col min="2" max="2" width="40.57421875" style="0" customWidth="1"/>
    <col min="3" max="3" width="22.57421875" style="0" customWidth="1"/>
    <col min="4" max="4" width="18.28125" style="0" customWidth="1"/>
    <col min="5" max="5" width="26.28125" style="0" customWidth="1"/>
    <col min="6" max="7" width="19.28125" style="0" customWidth="1"/>
    <col min="8" max="9" width="8.28125" style="0" customWidth="1"/>
    <col min="10" max="10" width="12.57421875" style="0" customWidth="1"/>
  </cols>
  <sheetData>
    <row r="1" spans="1:7" ht="69" customHeight="1">
      <c r="A1" s="1"/>
      <c r="B1" s="1"/>
      <c r="C1" s="1"/>
      <c r="D1" s="1"/>
      <c r="F1" s="211" t="s">
        <v>0</v>
      </c>
      <c r="G1" s="211"/>
    </row>
    <row r="2" spans="1:7" ht="76.5" customHeight="1">
      <c r="A2" s="212" t="s">
        <v>1</v>
      </c>
      <c r="B2" s="212"/>
      <c r="C2" s="212"/>
      <c r="D2" s="212"/>
      <c r="E2" s="212"/>
      <c r="F2" s="212"/>
      <c r="G2" s="212"/>
    </row>
    <row r="3" spans="1:7" ht="21" customHeight="1">
      <c r="A3" s="213" t="s">
        <v>2</v>
      </c>
      <c r="B3" s="213"/>
      <c r="C3" s="213"/>
      <c r="D3" s="213"/>
      <c r="E3" s="213"/>
      <c r="F3" s="213"/>
      <c r="G3" s="213"/>
    </row>
    <row r="4" spans="1:7" ht="15.75">
      <c r="A4" s="2"/>
      <c r="B4" s="2"/>
      <c r="C4" s="2"/>
      <c r="D4" s="2"/>
      <c r="E4" s="2"/>
      <c r="F4" s="2"/>
      <c r="G4" s="2"/>
    </row>
    <row r="5" spans="1:7" ht="15.75" customHeight="1">
      <c r="A5" s="3" t="s">
        <v>3</v>
      </c>
      <c r="B5" s="214" t="s">
        <v>4</v>
      </c>
      <c r="C5" s="214" t="s">
        <v>5</v>
      </c>
      <c r="D5" s="214" t="s">
        <v>6</v>
      </c>
      <c r="E5" s="214" t="s">
        <v>7</v>
      </c>
      <c r="F5" s="215" t="s">
        <v>8</v>
      </c>
      <c r="G5" s="214" t="s">
        <v>9</v>
      </c>
    </row>
    <row r="6" spans="1:7" ht="63" customHeight="1">
      <c r="A6" s="3" t="s">
        <v>10</v>
      </c>
      <c r="B6" s="214"/>
      <c r="C6" s="214"/>
      <c r="D6" s="214"/>
      <c r="E6" s="214"/>
      <c r="F6" s="215"/>
      <c r="G6" s="214"/>
    </row>
    <row r="7" spans="1:7" ht="12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6">
        <v>6</v>
      </c>
      <c r="G7" s="3">
        <v>7</v>
      </c>
    </row>
    <row r="8" spans="1:7" ht="15.75">
      <c r="A8" s="4">
        <v>1</v>
      </c>
      <c r="B8" s="7" t="s">
        <v>11</v>
      </c>
      <c r="C8" s="8">
        <f>SUM(C9:C11)</f>
        <v>10567555.9</v>
      </c>
      <c r="D8" s="8">
        <f>SUM(D9:D11)</f>
        <v>7244504.33</v>
      </c>
      <c r="E8" s="9"/>
      <c r="F8" s="8">
        <f aca="true" t="shared" si="0" ref="F8:F26">C8-D8</f>
        <v>3323051.5700000003</v>
      </c>
      <c r="G8" s="9"/>
    </row>
    <row r="9" spans="1:7" ht="72" customHeight="1">
      <c r="A9" s="10" t="s">
        <v>12</v>
      </c>
      <c r="B9" s="11" t="s">
        <v>13</v>
      </c>
      <c r="C9" s="12">
        <v>8116402.4</v>
      </c>
      <c r="D9" s="13">
        <v>5440034.52</v>
      </c>
      <c r="E9" s="14" t="s">
        <v>14</v>
      </c>
      <c r="F9" s="15">
        <f t="shared" si="0"/>
        <v>2676367.880000001</v>
      </c>
      <c r="G9" s="16"/>
    </row>
    <row r="10" spans="1:7" ht="78.75">
      <c r="A10" s="10" t="s">
        <v>15</v>
      </c>
      <c r="B10" s="11" t="s">
        <v>16</v>
      </c>
      <c r="C10" s="12">
        <v>2451153.5</v>
      </c>
      <c r="D10" s="17">
        <v>1804469.81</v>
      </c>
      <c r="E10" s="14" t="s">
        <v>14</v>
      </c>
      <c r="F10" s="15">
        <f t="shared" si="0"/>
        <v>646683.69</v>
      </c>
      <c r="G10" s="16"/>
    </row>
    <row r="11" spans="1:7" ht="15.75">
      <c r="A11" s="10" t="s">
        <v>17</v>
      </c>
      <c r="B11" s="11" t="s">
        <v>18</v>
      </c>
      <c r="C11" s="15">
        <f>SUM(C12:C13)</f>
        <v>0</v>
      </c>
      <c r="D11" s="15">
        <f>SUM(D12:D13)</f>
        <v>0</v>
      </c>
      <c r="E11" s="9"/>
      <c r="F11" s="15">
        <f t="shared" si="0"/>
        <v>0</v>
      </c>
      <c r="G11" s="9"/>
    </row>
    <row r="12" spans="1:7" ht="31.5">
      <c r="A12" s="10" t="s">
        <v>19</v>
      </c>
      <c r="B12" s="11" t="s">
        <v>20</v>
      </c>
      <c r="C12" s="18"/>
      <c r="D12" s="18"/>
      <c r="E12" s="14"/>
      <c r="F12" s="15">
        <f t="shared" si="0"/>
        <v>0</v>
      </c>
      <c r="G12" s="16"/>
    </row>
    <row r="13" spans="1:7" ht="63">
      <c r="A13" s="10" t="s">
        <v>21</v>
      </c>
      <c r="B13" s="11" t="s">
        <v>22</v>
      </c>
      <c r="C13" s="18"/>
      <c r="D13" s="18"/>
      <c r="E13" s="14"/>
      <c r="F13" s="15">
        <f t="shared" si="0"/>
        <v>0</v>
      </c>
      <c r="G13" s="16"/>
    </row>
    <row r="14" spans="1:7" ht="15.75">
      <c r="A14" s="19" t="s">
        <v>23</v>
      </c>
      <c r="B14" s="7" t="s">
        <v>24</v>
      </c>
      <c r="C14" s="8">
        <f>SUM(C15:C17)</f>
        <v>1579060.1</v>
      </c>
      <c r="D14" s="8">
        <f>SUM(D15:D17)</f>
        <v>940200.47</v>
      </c>
      <c r="E14" s="9"/>
      <c r="F14" s="8">
        <f t="shared" si="0"/>
        <v>638859.6300000001</v>
      </c>
      <c r="G14" s="9"/>
    </row>
    <row r="15" spans="1:7" ht="31.5">
      <c r="A15" s="10" t="s">
        <v>25</v>
      </c>
      <c r="B15" s="11" t="s">
        <v>26</v>
      </c>
      <c r="C15" s="12">
        <v>1212795.8</v>
      </c>
      <c r="D15" s="13">
        <v>719966.83</v>
      </c>
      <c r="E15" s="14" t="s">
        <v>14</v>
      </c>
      <c r="F15" s="15">
        <f t="shared" si="0"/>
        <v>492828.9700000001</v>
      </c>
      <c r="G15" s="16"/>
    </row>
    <row r="16" spans="1:7" ht="31.5">
      <c r="A16" s="10" t="s">
        <v>27</v>
      </c>
      <c r="B16" s="11" t="s">
        <v>28</v>
      </c>
      <c r="C16" s="12">
        <v>366264.3</v>
      </c>
      <c r="D16" s="17">
        <v>220233.64</v>
      </c>
      <c r="E16" s="14" t="s">
        <v>14</v>
      </c>
      <c r="F16" s="15">
        <f t="shared" si="0"/>
        <v>146030.65999999997</v>
      </c>
      <c r="G16" s="16"/>
    </row>
    <row r="17" spans="1:7" ht="31.5">
      <c r="A17" s="10" t="s">
        <v>29</v>
      </c>
      <c r="B17" s="11" t="s">
        <v>30</v>
      </c>
      <c r="C17" s="15">
        <f>SUM(C18:C25)</f>
        <v>0</v>
      </c>
      <c r="D17" s="15">
        <f>SUM(D18:D25)</f>
        <v>0</v>
      </c>
      <c r="E17" s="20"/>
      <c r="F17" s="15">
        <f t="shared" si="0"/>
        <v>0</v>
      </c>
      <c r="G17" s="20"/>
    </row>
    <row r="18" spans="1:7" ht="31.5">
      <c r="A18" s="10" t="s">
        <v>31</v>
      </c>
      <c r="B18" s="11" t="s">
        <v>32</v>
      </c>
      <c r="C18" s="16"/>
      <c r="D18" s="16"/>
      <c r="E18" s="14"/>
      <c r="F18" s="15">
        <f t="shared" si="0"/>
        <v>0</v>
      </c>
      <c r="G18" s="16"/>
    </row>
    <row r="19" spans="1:7" ht="31.5">
      <c r="A19" s="10" t="s">
        <v>33</v>
      </c>
      <c r="B19" s="11" t="s">
        <v>34</v>
      </c>
      <c r="C19" s="16"/>
      <c r="D19" s="16"/>
      <c r="E19" s="14"/>
      <c r="F19" s="15">
        <f t="shared" si="0"/>
        <v>0</v>
      </c>
      <c r="G19" s="16"/>
    </row>
    <row r="20" spans="1:7" ht="31.5">
      <c r="A20" s="10" t="s">
        <v>35</v>
      </c>
      <c r="B20" s="11" t="s">
        <v>36</v>
      </c>
      <c r="C20" s="16"/>
      <c r="D20" s="16"/>
      <c r="E20" s="14"/>
      <c r="F20" s="15">
        <f t="shared" si="0"/>
        <v>0</v>
      </c>
      <c r="G20" s="16"/>
    </row>
    <row r="21" spans="1:7" ht="31.5">
      <c r="A21" s="10" t="s">
        <v>37</v>
      </c>
      <c r="B21" s="11" t="s">
        <v>38</v>
      </c>
      <c r="C21" s="16"/>
      <c r="D21" s="16"/>
      <c r="E21" s="14"/>
      <c r="F21" s="15">
        <f t="shared" si="0"/>
        <v>0</v>
      </c>
      <c r="G21" s="16"/>
    </row>
    <row r="22" spans="1:7" ht="31.5">
      <c r="A22" s="10" t="s">
        <v>39</v>
      </c>
      <c r="B22" s="11" t="s">
        <v>40</v>
      </c>
      <c r="C22" s="16"/>
      <c r="D22" s="16"/>
      <c r="E22" s="14"/>
      <c r="F22" s="15">
        <f t="shared" si="0"/>
        <v>0</v>
      </c>
      <c r="G22" s="16"/>
    </row>
    <row r="23" spans="1:7" ht="31.5">
      <c r="A23" s="10" t="s">
        <v>41</v>
      </c>
      <c r="B23" s="11" t="s">
        <v>42</v>
      </c>
      <c r="C23" s="16"/>
      <c r="D23" s="16"/>
      <c r="E23" s="14"/>
      <c r="F23" s="15">
        <f t="shared" si="0"/>
        <v>0</v>
      </c>
      <c r="G23" s="16"/>
    </row>
    <row r="24" spans="1:7" ht="31.5">
      <c r="A24" s="10" t="s">
        <v>43</v>
      </c>
      <c r="B24" s="11" t="s">
        <v>44</v>
      </c>
      <c r="C24" s="16"/>
      <c r="D24" s="16"/>
      <c r="E24" s="14"/>
      <c r="F24" s="15">
        <f t="shared" si="0"/>
        <v>0</v>
      </c>
      <c r="G24" s="16"/>
    </row>
    <row r="25" spans="1:7" ht="31.5">
      <c r="A25" s="10" t="s">
        <v>45</v>
      </c>
      <c r="B25" s="11" t="s">
        <v>20</v>
      </c>
      <c r="C25" s="16"/>
      <c r="D25" s="16"/>
      <c r="E25" s="14"/>
      <c r="F25" s="15">
        <f t="shared" si="0"/>
        <v>0</v>
      </c>
      <c r="G25" s="16"/>
    </row>
    <row r="26" spans="1:7" ht="15.75">
      <c r="A26" s="19"/>
      <c r="B26" s="7" t="s">
        <v>46</v>
      </c>
      <c r="C26" s="8">
        <f>C8+C14</f>
        <v>12146616</v>
      </c>
      <c r="D26" s="8">
        <f>D8+D14</f>
        <v>8184704.8</v>
      </c>
      <c r="E26" s="9"/>
      <c r="F26" s="8">
        <f t="shared" si="0"/>
        <v>3961911.2</v>
      </c>
      <c r="G26" s="9"/>
    </row>
    <row r="27" spans="1:7" ht="15.75">
      <c r="A27" s="21"/>
      <c r="B27" s="22"/>
      <c r="E27" s="23"/>
      <c r="G27" s="23"/>
    </row>
    <row r="28" spans="1:7" ht="15.75">
      <c r="A28" s="21"/>
      <c r="B28" s="24" t="s">
        <v>47</v>
      </c>
      <c r="C28" s="1"/>
      <c r="D28" s="1"/>
      <c r="E28" s="1"/>
      <c r="F28" s="1"/>
      <c r="G28" s="25"/>
    </row>
    <row r="29" spans="1:7" ht="15.75">
      <c r="A29" s="21"/>
      <c r="B29" s="26" t="s">
        <v>48</v>
      </c>
      <c r="C29" s="209" t="s">
        <v>49</v>
      </c>
      <c r="D29" s="209"/>
      <c r="E29" s="27" t="s">
        <v>50</v>
      </c>
      <c r="F29" s="28" t="s">
        <v>51</v>
      </c>
      <c r="G29" s="29"/>
    </row>
    <row r="30" spans="1:7" ht="15.75">
      <c r="A30" s="21"/>
      <c r="B30" s="30" t="s">
        <v>52</v>
      </c>
      <c r="C30" s="210" t="s">
        <v>53</v>
      </c>
      <c r="D30" s="210"/>
      <c r="E30" s="26"/>
      <c r="F30" s="32"/>
      <c r="G30" s="33"/>
    </row>
    <row r="31" spans="1:7" ht="15.75">
      <c r="A31" s="21"/>
      <c r="B31" s="26" t="s">
        <v>54</v>
      </c>
      <c r="C31" s="209" t="s">
        <v>49</v>
      </c>
      <c r="D31" s="209"/>
      <c r="E31" s="27" t="s">
        <v>50</v>
      </c>
      <c r="F31" s="28" t="s">
        <v>55</v>
      </c>
      <c r="G31" s="34"/>
    </row>
    <row r="32" spans="1:7" ht="15.75">
      <c r="A32" s="21"/>
      <c r="B32" s="26" t="s">
        <v>56</v>
      </c>
      <c r="C32" s="210" t="s">
        <v>53</v>
      </c>
      <c r="D32" s="210"/>
      <c r="E32" s="35"/>
      <c r="F32" s="28"/>
      <c r="G32" s="34"/>
    </row>
    <row r="33" spans="1:7" ht="15.75">
      <c r="A33" s="21"/>
      <c r="B33" s="24" t="s">
        <v>57</v>
      </c>
      <c r="C33" s="1"/>
      <c r="D33" s="1"/>
      <c r="E33" s="1"/>
      <c r="F33" s="36"/>
      <c r="G33" s="33"/>
    </row>
  </sheetData>
  <sheetProtection selectLockedCells="1" selectUnlockedCells="1"/>
  <mergeCells count="13">
    <mergeCell ref="E5:E6"/>
    <mergeCell ref="F5:F6"/>
    <mergeCell ref="G5:G6"/>
    <mergeCell ref="C29:D29"/>
    <mergeCell ref="C30:D30"/>
    <mergeCell ref="C31:D31"/>
    <mergeCell ref="C32:D32"/>
    <mergeCell ref="F1:G1"/>
    <mergeCell ref="A2:G2"/>
    <mergeCell ref="A3:G3"/>
    <mergeCell ref="B5:B6"/>
    <mergeCell ref="C5:C6"/>
    <mergeCell ref="D5:D6"/>
  </mergeCells>
  <printOptions/>
  <pageMargins left="0.2701388888888889" right="0.1798611111111111" top="0.1701388888888889" bottom="0.1701388888888889" header="0.5118055555555555" footer="0.5118055555555555"/>
  <pageSetup horizontalDpi="300" verticalDpi="3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A13">
      <selection activeCell="E40" sqref="E40"/>
    </sheetView>
  </sheetViews>
  <sheetFormatPr defaultColWidth="8.28125" defaultRowHeight="12.75"/>
  <cols>
    <col min="1" max="1" width="6.421875" style="35" customWidth="1"/>
    <col min="2" max="2" width="43.28125" style="35" customWidth="1"/>
    <col min="3" max="3" width="12.421875" style="35" customWidth="1"/>
    <col min="4" max="4" width="10.28125" style="35" customWidth="1"/>
    <col min="5" max="5" width="18.57421875" style="35" customWidth="1"/>
    <col min="6" max="6" width="9.28125" style="35" customWidth="1"/>
    <col min="7" max="7" width="16.57421875" style="35" customWidth="1"/>
    <col min="8" max="8" width="8.28125" style="35" customWidth="1"/>
    <col min="9" max="9" width="15.8515625" style="35" customWidth="1"/>
    <col min="10" max="10" width="13.8515625" style="35" customWidth="1"/>
    <col min="11" max="11" width="17.421875" style="35" customWidth="1"/>
    <col min="12" max="12" width="7.28125" style="35" customWidth="1"/>
    <col min="13" max="13" width="13.140625" style="35" customWidth="1"/>
    <col min="14" max="15" width="8.57421875" style="35" customWidth="1"/>
    <col min="16" max="21" width="5.28125" style="35" customWidth="1"/>
    <col min="22" max="16384" width="8.28125" style="35" customWidth="1"/>
  </cols>
  <sheetData>
    <row r="1" spans="1:12" ht="50.25" customHeight="1">
      <c r="A1" s="37"/>
      <c r="B1" s="37"/>
      <c r="C1" s="37"/>
      <c r="D1" s="37"/>
      <c r="E1" s="37"/>
      <c r="F1" s="37"/>
      <c r="H1" s="38"/>
      <c r="I1" s="218" t="s">
        <v>58</v>
      </c>
      <c r="J1" s="218"/>
      <c r="K1" s="218"/>
      <c r="L1" s="37"/>
    </row>
    <row r="2" spans="1:12" ht="50.25" customHeight="1">
      <c r="A2" s="219" t="s">
        <v>59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37"/>
    </row>
    <row r="3" spans="1:12" ht="18" customHeight="1">
      <c r="A3" s="219" t="s">
        <v>60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37"/>
    </row>
    <row r="4" spans="1:12" ht="8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5" customHeight="1">
      <c r="A5" s="217" t="s">
        <v>61</v>
      </c>
      <c r="B5" s="217" t="s">
        <v>62</v>
      </c>
      <c r="C5" s="217" t="s">
        <v>63</v>
      </c>
      <c r="D5" s="217"/>
      <c r="E5" s="217"/>
      <c r="F5" s="217"/>
      <c r="G5" s="217"/>
      <c r="H5" s="217"/>
      <c r="I5" s="217"/>
      <c r="J5" s="217"/>
      <c r="K5" s="217"/>
      <c r="L5" s="37"/>
    </row>
    <row r="6" spans="1:12" ht="15" customHeight="1">
      <c r="A6" s="217"/>
      <c r="B6" s="217"/>
      <c r="C6" s="39" t="s">
        <v>64</v>
      </c>
      <c r="D6" s="217" t="s">
        <v>65</v>
      </c>
      <c r="E6" s="217"/>
      <c r="F6" s="217" t="s">
        <v>66</v>
      </c>
      <c r="G6" s="217"/>
      <c r="H6" s="217" t="s">
        <v>67</v>
      </c>
      <c r="I6" s="217"/>
      <c r="J6" s="216" t="s">
        <v>68</v>
      </c>
      <c r="K6" s="216"/>
      <c r="L6" s="37"/>
    </row>
    <row r="7" spans="1:12" ht="12.75" customHeight="1">
      <c r="A7" s="217"/>
      <c r="B7" s="217"/>
      <c r="C7" s="217" t="s">
        <v>69</v>
      </c>
      <c r="D7" s="217" t="s">
        <v>69</v>
      </c>
      <c r="E7" s="217" t="s">
        <v>70</v>
      </c>
      <c r="F7" s="217" t="s">
        <v>69</v>
      </c>
      <c r="G7" s="217" t="s">
        <v>70</v>
      </c>
      <c r="H7" s="217" t="s">
        <v>69</v>
      </c>
      <c r="I7" s="217" t="s">
        <v>70</v>
      </c>
      <c r="J7" s="220" t="s">
        <v>71</v>
      </c>
      <c r="K7" s="216" t="s">
        <v>72</v>
      </c>
      <c r="L7" s="37"/>
    </row>
    <row r="8" spans="1:12" ht="62.25" customHeight="1">
      <c r="A8" s="217"/>
      <c r="B8" s="217"/>
      <c r="C8" s="217">
        <f aca="true" t="shared" si="0" ref="C8:I8">SUM(C9:C10)</f>
        <v>270</v>
      </c>
      <c r="D8" s="217">
        <f t="shared" si="0"/>
        <v>42</v>
      </c>
      <c r="E8" s="217">
        <f t="shared" si="0"/>
        <v>14599.49</v>
      </c>
      <c r="F8" s="217">
        <f t="shared" si="0"/>
        <v>204</v>
      </c>
      <c r="G8" s="217">
        <f t="shared" si="0"/>
        <v>111781.17</v>
      </c>
      <c r="H8" s="217">
        <f t="shared" si="0"/>
        <v>32</v>
      </c>
      <c r="I8" s="217">
        <f t="shared" si="0"/>
        <v>2109.49</v>
      </c>
      <c r="J8" s="220"/>
      <c r="K8" s="220"/>
      <c r="L8" s="37"/>
    </row>
    <row r="9" spans="1:11" ht="15">
      <c r="A9" s="40">
        <v>1</v>
      </c>
      <c r="B9" s="40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2">
        <v>10</v>
      </c>
      <c r="K9" s="42">
        <v>11</v>
      </c>
    </row>
    <row r="10" spans="1:23" ht="28.5">
      <c r="A10" s="43" t="s">
        <v>73</v>
      </c>
      <c r="B10" s="44" t="s">
        <v>74</v>
      </c>
      <c r="C10" s="45">
        <v>267</v>
      </c>
      <c r="D10" s="45">
        <v>38</v>
      </c>
      <c r="E10" s="46">
        <v>14594.49</v>
      </c>
      <c r="F10" s="45">
        <v>198</v>
      </c>
      <c r="G10" s="46">
        <v>111774.17</v>
      </c>
      <c r="H10" s="47">
        <v>24</v>
      </c>
      <c r="I10" s="46">
        <v>2100.49</v>
      </c>
      <c r="J10" s="48">
        <f>C10+D10+F10</f>
        <v>503</v>
      </c>
      <c r="K10" s="49">
        <f aca="true" t="shared" si="1" ref="K10:K47">E10+G10+I10</f>
        <v>128469.15000000001</v>
      </c>
      <c r="L10" s="50">
        <f>J23+J26+J30+J34+J35+J36</f>
        <v>503</v>
      </c>
      <c r="M10" s="51">
        <f>K23+K26+K30+K34+K36</f>
        <v>128469.15</v>
      </c>
      <c r="N10"/>
      <c r="O10" s="52">
        <v>3</v>
      </c>
      <c r="P10" s="52">
        <v>4</v>
      </c>
      <c r="Q10" s="52">
        <v>5</v>
      </c>
      <c r="R10" s="52">
        <v>6</v>
      </c>
      <c r="S10" s="52">
        <v>7</v>
      </c>
      <c r="T10" s="52">
        <v>8</v>
      </c>
      <c r="U10" s="52">
        <v>9</v>
      </c>
      <c r="V10" s="52">
        <v>10</v>
      </c>
      <c r="W10" s="52">
        <v>11</v>
      </c>
    </row>
    <row r="11" spans="1:23" ht="47.25" customHeight="1">
      <c r="A11" s="53" t="s">
        <v>12</v>
      </c>
      <c r="B11" s="54" t="s">
        <v>75</v>
      </c>
      <c r="C11" s="55">
        <f aca="true" t="shared" si="2" ref="C11:J11">SUM(C12:C13)</f>
        <v>267</v>
      </c>
      <c r="D11" s="55">
        <f t="shared" si="2"/>
        <v>38</v>
      </c>
      <c r="E11" s="49">
        <f t="shared" si="2"/>
        <v>14594.49</v>
      </c>
      <c r="F11" s="55">
        <f t="shared" si="2"/>
        <v>198</v>
      </c>
      <c r="G11" s="49">
        <f t="shared" si="2"/>
        <v>111774.17</v>
      </c>
      <c r="H11" s="49">
        <f t="shared" si="2"/>
        <v>24</v>
      </c>
      <c r="I11" s="49">
        <f t="shared" si="2"/>
        <v>2100.49</v>
      </c>
      <c r="J11" s="48">
        <f t="shared" si="2"/>
        <v>503</v>
      </c>
      <c r="K11" s="49">
        <f t="shared" si="1"/>
        <v>128469.15000000001</v>
      </c>
      <c r="L11" s="56">
        <f>SUM(C11+D11+F11)</f>
        <v>503</v>
      </c>
      <c r="M11"/>
      <c r="N11"/>
      <c r="O11" s="57">
        <v>0</v>
      </c>
      <c r="P11" s="57">
        <f aca="true" t="shared" si="3" ref="P11:W11">IF(C10=C11,0,1)</f>
        <v>0</v>
      </c>
      <c r="Q11" s="57">
        <f t="shared" si="3"/>
        <v>0</v>
      </c>
      <c r="R11" s="57">
        <f t="shared" si="3"/>
        <v>0</v>
      </c>
      <c r="S11" s="57">
        <f t="shared" si="3"/>
        <v>0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</row>
    <row r="12" spans="1:23" ht="15">
      <c r="A12" s="58" t="s">
        <v>76</v>
      </c>
      <c r="B12" s="59" t="s">
        <v>77</v>
      </c>
      <c r="C12" s="60">
        <v>72</v>
      </c>
      <c r="D12" s="60">
        <v>4</v>
      </c>
      <c r="E12" s="61">
        <v>1761.35</v>
      </c>
      <c r="F12" s="60">
        <v>33</v>
      </c>
      <c r="G12" s="61">
        <v>17870.22</v>
      </c>
      <c r="H12" s="62">
        <v>3</v>
      </c>
      <c r="I12" s="61">
        <v>275.74</v>
      </c>
      <c r="J12" s="48">
        <f>C12+D12+F12</f>
        <v>109</v>
      </c>
      <c r="K12" s="49">
        <f t="shared" si="1"/>
        <v>19907.31</v>
      </c>
      <c r="L12" s="63"/>
      <c r="M12"/>
      <c r="N12"/>
      <c r="O12" s="57">
        <v>0</v>
      </c>
      <c r="P12" s="57">
        <f aca="true" t="shared" si="4" ref="P12:W12">IF(C11=C14,0,1)</f>
        <v>0</v>
      </c>
      <c r="Q12" s="57">
        <f t="shared" si="4"/>
        <v>0</v>
      </c>
      <c r="R12" s="57">
        <f t="shared" si="4"/>
        <v>0</v>
      </c>
      <c r="S12" s="57">
        <f t="shared" si="4"/>
        <v>0</v>
      </c>
      <c r="T12" s="57">
        <f t="shared" si="4"/>
        <v>0</v>
      </c>
      <c r="U12" s="57">
        <f t="shared" si="4"/>
        <v>0</v>
      </c>
      <c r="V12" s="57">
        <f t="shared" si="4"/>
        <v>0</v>
      </c>
      <c r="W12" s="57">
        <f t="shared" si="4"/>
        <v>0</v>
      </c>
    </row>
    <row r="13" spans="1:23" ht="15">
      <c r="A13" s="58" t="s">
        <v>78</v>
      </c>
      <c r="B13" s="64" t="s">
        <v>79</v>
      </c>
      <c r="C13" s="60">
        <v>195</v>
      </c>
      <c r="D13" s="60">
        <v>34</v>
      </c>
      <c r="E13" s="61">
        <v>12833.14</v>
      </c>
      <c r="F13" s="60">
        <v>165</v>
      </c>
      <c r="G13" s="61">
        <v>93903.95</v>
      </c>
      <c r="H13" s="62">
        <v>21</v>
      </c>
      <c r="I13" s="61">
        <v>1824.75</v>
      </c>
      <c r="J13" s="48">
        <f>C13+D13+F13</f>
        <v>394</v>
      </c>
      <c r="K13" s="49">
        <f t="shared" si="1"/>
        <v>108561.84</v>
      </c>
      <c r="L13" s="63"/>
      <c r="M13"/>
      <c r="N13"/>
      <c r="O13" s="57">
        <v>0</v>
      </c>
      <c r="P13" s="57">
        <f aca="true" t="shared" si="5" ref="P13:W13">IF(C14=C41,0,1)</f>
        <v>0</v>
      </c>
      <c r="Q13" s="57">
        <f t="shared" si="5"/>
        <v>0</v>
      </c>
      <c r="R13" s="57">
        <f t="shared" si="5"/>
        <v>0</v>
      </c>
      <c r="S13" s="57">
        <f t="shared" si="5"/>
        <v>0</v>
      </c>
      <c r="T13" s="57">
        <f t="shared" si="5"/>
        <v>0</v>
      </c>
      <c r="U13" s="57">
        <f t="shared" si="5"/>
        <v>0</v>
      </c>
      <c r="V13" s="57">
        <f t="shared" si="5"/>
        <v>0</v>
      </c>
      <c r="W13" s="57">
        <f t="shared" si="5"/>
        <v>0</v>
      </c>
    </row>
    <row r="14" spans="1:23" ht="52.5" customHeight="1">
      <c r="A14" s="65" t="s">
        <v>80</v>
      </c>
      <c r="B14" s="54" t="s">
        <v>81</v>
      </c>
      <c r="C14" s="55">
        <f aca="true" t="shared" si="6" ref="C14:I14">C15+C17+C19+C21</f>
        <v>267</v>
      </c>
      <c r="D14" s="55">
        <f t="shared" si="6"/>
        <v>38</v>
      </c>
      <c r="E14" s="49">
        <f t="shared" si="6"/>
        <v>14594.49</v>
      </c>
      <c r="F14" s="55">
        <f t="shared" si="6"/>
        <v>198</v>
      </c>
      <c r="G14" s="49">
        <f t="shared" si="6"/>
        <v>111774.17</v>
      </c>
      <c r="H14" s="49">
        <f t="shared" si="6"/>
        <v>24</v>
      </c>
      <c r="I14" s="49">
        <f t="shared" si="6"/>
        <v>2100.49</v>
      </c>
      <c r="J14" s="48">
        <f>SUM(J15,J17,J19,J21)</f>
        <v>503</v>
      </c>
      <c r="K14" s="49">
        <f t="shared" si="1"/>
        <v>128469.15000000001</v>
      </c>
      <c r="L14" s="56">
        <f>SUM(C14+D14+F14)</f>
        <v>503</v>
      </c>
      <c r="M14"/>
      <c r="N14"/>
      <c r="O14" s="57">
        <v>0</v>
      </c>
      <c r="P14" s="57">
        <f aca="true" t="shared" si="7" ref="P14:W14">IF(C41=C45,0,1)</f>
        <v>0</v>
      </c>
      <c r="Q14" s="57">
        <f t="shared" si="7"/>
        <v>0</v>
      </c>
      <c r="R14" s="57">
        <f t="shared" si="7"/>
        <v>0</v>
      </c>
      <c r="S14" s="57">
        <f t="shared" si="7"/>
        <v>0</v>
      </c>
      <c r="T14" s="57">
        <f t="shared" si="7"/>
        <v>0</v>
      </c>
      <c r="U14" s="57">
        <f t="shared" si="7"/>
        <v>0</v>
      </c>
      <c r="V14" s="57">
        <f t="shared" si="7"/>
        <v>0</v>
      </c>
      <c r="W14" s="57">
        <f t="shared" si="7"/>
        <v>0</v>
      </c>
    </row>
    <row r="15" spans="1:21" ht="15">
      <c r="A15" s="58" t="s">
        <v>82</v>
      </c>
      <c r="B15" s="59" t="s">
        <v>83</v>
      </c>
      <c r="C15" s="66"/>
      <c r="D15" s="66"/>
      <c r="E15" s="61"/>
      <c r="F15" s="66"/>
      <c r="G15" s="61"/>
      <c r="H15" s="67"/>
      <c r="I15" s="61"/>
      <c r="J15" s="48">
        <f aca="true" t="shared" si="8" ref="J15:J22">C15+D15+F15</f>
        <v>0</v>
      </c>
      <c r="K15" s="49">
        <f t="shared" si="1"/>
        <v>0</v>
      </c>
      <c r="L15" s="63"/>
      <c r="M15"/>
      <c r="N15"/>
      <c r="O15"/>
      <c r="P15"/>
      <c r="Q15"/>
      <c r="R15"/>
      <c r="S15"/>
      <c r="T15"/>
      <c r="U15"/>
    </row>
    <row r="16" spans="1:21" ht="15">
      <c r="A16" s="58"/>
      <c r="B16" s="59" t="s">
        <v>84</v>
      </c>
      <c r="C16" s="66"/>
      <c r="D16" s="66"/>
      <c r="E16" s="61"/>
      <c r="F16" s="66"/>
      <c r="G16" s="61"/>
      <c r="H16" s="67"/>
      <c r="I16" s="61"/>
      <c r="J16" s="48">
        <f t="shared" si="8"/>
        <v>0</v>
      </c>
      <c r="K16" s="49">
        <f t="shared" si="1"/>
        <v>0</v>
      </c>
      <c r="L16" s="63"/>
      <c r="M16"/>
      <c r="N16"/>
      <c r="O16"/>
      <c r="P16"/>
      <c r="Q16"/>
      <c r="R16"/>
      <c r="S16"/>
      <c r="T16"/>
      <c r="U16"/>
    </row>
    <row r="17" spans="1:12" ht="15">
      <c r="A17" s="58" t="s">
        <v>85</v>
      </c>
      <c r="B17" s="59" t="s">
        <v>86</v>
      </c>
      <c r="C17" s="66"/>
      <c r="D17" s="66"/>
      <c r="E17" s="61"/>
      <c r="F17" s="66"/>
      <c r="G17" s="61"/>
      <c r="H17" s="67">
        <v>0</v>
      </c>
      <c r="I17" s="61">
        <v>0</v>
      </c>
      <c r="J17" s="48">
        <f t="shared" si="8"/>
        <v>0</v>
      </c>
      <c r="K17" s="49">
        <f t="shared" si="1"/>
        <v>0</v>
      </c>
      <c r="L17" s="63"/>
    </row>
    <row r="18" spans="1:12" ht="15">
      <c r="A18" s="58"/>
      <c r="B18" s="59" t="s">
        <v>84</v>
      </c>
      <c r="C18" s="66"/>
      <c r="D18" s="66"/>
      <c r="E18" s="61"/>
      <c r="F18" s="66"/>
      <c r="G18" s="61"/>
      <c r="H18" s="67">
        <v>0</v>
      </c>
      <c r="I18" s="61">
        <v>0</v>
      </c>
      <c r="J18" s="48">
        <f t="shared" si="8"/>
        <v>0</v>
      </c>
      <c r="K18" s="49">
        <f t="shared" si="1"/>
        <v>0</v>
      </c>
      <c r="L18" s="63"/>
    </row>
    <row r="19" spans="1:12" ht="15">
      <c r="A19" s="58" t="s">
        <v>87</v>
      </c>
      <c r="B19" s="59" t="s">
        <v>88</v>
      </c>
      <c r="C19" s="66">
        <v>12</v>
      </c>
      <c r="D19" s="66">
        <v>2</v>
      </c>
      <c r="E19" s="61">
        <v>277.71</v>
      </c>
      <c r="F19" s="66">
        <v>7</v>
      </c>
      <c r="G19" s="61">
        <v>2879.37</v>
      </c>
      <c r="H19" s="67">
        <v>1</v>
      </c>
      <c r="I19" s="61">
        <v>24.33</v>
      </c>
      <c r="J19" s="48">
        <f t="shared" si="8"/>
        <v>21</v>
      </c>
      <c r="K19" s="49">
        <f t="shared" si="1"/>
        <v>3181.41</v>
      </c>
      <c r="L19" s="63"/>
    </row>
    <row r="20" spans="1:12" ht="15">
      <c r="A20" s="58"/>
      <c r="B20" s="59" t="s">
        <v>84</v>
      </c>
      <c r="C20" s="66">
        <v>7</v>
      </c>
      <c r="D20" s="66">
        <v>1</v>
      </c>
      <c r="E20" s="61">
        <v>145.24</v>
      </c>
      <c r="F20" s="66">
        <v>7</v>
      </c>
      <c r="G20" s="61">
        <v>2879.37</v>
      </c>
      <c r="H20" s="67">
        <v>1</v>
      </c>
      <c r="I20" s="61">
        <v>24.33</v>
      </c>
      <c r="J20" s="48">
        <f t="shared" si="8"/>
        <v>15</v>
      </c>
      <c r="K20" s="49">
        <f t="shared" si="1"/>
        <v>3048.9399999999996</v>
      </c>
      <c r="L20" s="63"/>
    </row>
    <row r="21" spans="1:12" ht="15">
      <c r="A21" s="58" t="s">
        <v>89</v>
      </c>
      <c r="B21" s="59" t="s">
        <v>90</v>
      </c>
      <c r="C21" s="66">
        <v>255</v>
      </c>
      <c r="D21" s="66">
        <v>36</v>
      </c>
      <c r="E21" s="61">
        <v>14316.78</v>
      </c>
      <c r="F21" s="66">
        <v>191</v>
      </c>
      <c r="G21" s="61">
        <v>108894.8</v>
      </c>
      <c r="H21" s="67">
        <v>23</v>
      </c>
      <c r="I21" s="61">
        <v>2076.16</v>
      </c>
      <c r="J21" s="48">
        <f t="shared" si="8"/>
        <v>482</v>
      </c>
      <c r="K21" s="49">
        <f t="shared" si="1"/>
        <v>125287.74</v>
      </c>
      <c r="L21" s="63"/>
    </row>
    <row r="22" spans="1:12" ht="15">
      <c r="A22" s="58"/>
      <c r="B22" s="59" t="s">
        <v>84</v>
      </c>
      <c r="C22" s="66">
        <v>65</v>
      </c>
      <c r="D22" s="66">
        <v>10</v>
      </c>
      <c r="E22" s="61">
        <v>3804.54</v>
      </c>
      <c r="F22" s="66">
        <v>45</v>
      </c>
      <c r="G22" s="61">
        <v>22879.51</v>
      </c>
      <c r="H22" s="67">
        <v>5</v>
      </c>
      <c r="I22" s="61">
        <v>348.73</v>
      </c>
      <c r="J22" s="48">
        <f t="shared" si="8"/>
        <v>120</v>
      </c>
      <c r="K22" s="49">
        <f t="shared" si="1"/>
        <v>27032.78</v>
      </c>
      <c r="L22" s="63"/>
    </row>
    <row r="23" spans="1:12" ht="46.5" customHeight="1">
      <c r="A23" s="65" t="s">
        <v>17</v>
      </c>
      <c r="B23" s="54" t="s">
        <v>91</v>
      </c>
      <c r="C23" s="55">
        <f aca="true" t="shared" si="9" ref="C23:J23">SUM(C24:C25)</f>
        <v>1</v>
      </c>
      <c r="D23" s="55">
        <f t="shared" si="9"/>
        <v>0</v>
      </c>
      <c r="E23" s="49">
        <f t="shared" si="9"/>
        <v>0</v>
      </c>
      <c r="F23" s="55">
        <f t="shared" si="9"/>
        <v>0</v>
      </c>
      <c r="G23" s="49">
        <f t="shared" si="9"/>
        <v>0</v>
      </c>
      <c r="H23" s="55">
        <f t="shared" si="9"/>
        <v>0</v>
      </c>
      <c r="I23" s="49">
        <f t="shared" si="9"/>
        <v>0</v>
      </c>
      <c r="J23" s="48">
        <f t="shared" si="9"/>
        <v>1</v>
      </c>
      <c r="K23" s="49">
        <f t="shared" si="1"/>
        <v>0</v>
      </c>
      <c r="L23" s="56">
        <f>SUM(C23+D23+F23)</f>
        <v>1</v>
      </c>
    </row>
    <row r="24" spans="1:12" ht="15">
      <c r="A24" s="58" t="s">
        <v>19</v>
      </c>
      <c r="B24" s="59" t="s">
        <v>92</v>
      </c>
      <c r="C24" s="66">
        <v>1</v>
      </c>
      <c r="D24" s="66">
        <v>0</v>
      </c>
      <c r="E24" s="61">
        <v>0</v>
      </c>
      <c r="F24" s="66">
        <v>0</v>
      </c>
      <c r="G24" s="61">
        <v>0</v>
      </c>
      <c r="H24" s="67">
        <v>0</v>
      </c>
      <c r="I24" s="61">
        <v>0</v>
      </c>
      <c r="J24" s="48">
        <f>C24+D24+F24</f>
        <v>1</v>
      </c>
      <c r="K24" s="49">
        <f t="shared" si="1"/>
        <v>0</v>
      </c>
      <c r="L24" s="63"/>
    </row>
    <row r="25" spans="1:12" ht="15">
      <c r="A25" s="58" t="s">
        <v>93</v>
      </c>
      <c r="B25" s="59" t="s">
        <v>94</v>
      </c>
      <c r="C25" s="66">
        <v>0</v>
      </c>
      <c r="D25" s="66">
        <v>0</v>
      </c>
      <c r="E25" s="61">
        <v>0</v>
      </c>
      <c r="F25" s="66">
        <v>0</v>
      </c>
      <c r="G25" s="61">
        <v>0</v>
      </c>
      <c r="H25" s="67">
        <v>0</v>
      </c>
      <c r="I25" s="61">
        <v>0</v>
      </c>
      <c r="J25" s="48">
        <f>C25+D25+F25</f>
        <v>0</v>
      </c>
      <c r="K25" s="49">
        <f t="shared" si="1"/>
        <v>0</v>
      </c>
      <c r="L25" s="63"/>
    </row>
    <row r="26" spans="1:12" ht="41.25" customHeight="1">
      <c r="A26" s="68" t="s">
        <v>95</v>
      </c>
      <c r="B26" s="69" t="s">
        <v>96</v>
      </c>
      <c r="C26" s="55">
        <f aca="true" t="shared" si="10" ref="C26:J26">SUM(C27:C28)</f>
        <v>0</v>
      </c>
      <c r="D26" s="55">
        <f t="shared" si="10"/>
        <v>0</v>
      </c>
      <c r="E26" s="49">
        <f t="shared" si="10"/>
        <v>0</v>
      </c>
      <c r="F26" s="70">
        <f t="shared" si="10"/>
        <v>3</v>
      </c>
      <c r="G26" s="71">
        <f t="shared" si="10"/>
        <v>2335.86</v>
      </c>
      <c r="H26" s="55">
        <f t="shared" si="10"/>
        <v>0</v>
      </c>
      <c r="I26" s="49">
        <f t="shared" si="10"/>
        <v>0</v>
      </c>
      <c r="J26" s="48">
        <f t="shared" si="10"/>
        <v>3</v>
      </c>
      <c r="K26" s="49">
        <f t="shared" si="1"/>
        <v>2335.86</v>
      </c>
      <c r="L26" s="56">
        <f>SUM(C26+D26+F26)</f>
        <v>3</v>
      </c>
    </row>
    <row r="27" spans="1:12" ht="30">
      <c r="A27" s="72" t="s">
        <v>97</v>
      </c>
      <c r="B27" s="73" t="s">
        <v>98</v>
      </c>
      <c r="C27" s="66">
        <v>0</v>
      </c>
      <c r="D27" s="66">
        <v>0</v>
      </c>
      <c r="E27" s="61">
        <v>0</v>
      </c>
      <c r="F27" s="66">
        <v>1</v>
      </c>
      <c r="G27" s="61">
        <v>954.44</v>
      </c>
      <c r="H27" s="67">
        <v>0</v>
      </c>
      <c r="I27" s="61">
        <v>0</v>
      </c>
      <c r="J27" s="48">
        <f>C27+D27+F27</f>
        <v>1</v>
      </c>
      <c r="K27" s="49">
        <f t="shared" si="1"/>
        <v>954.44</v>
      </c>
      <c r="L27" s="63"/>
    </row>
    <row r="28" spans="1:12" ht="15">
      <c r="A28" s="72" t="s">
        <v>99</v>
      </c>
      <c r="B28" s="73" t="s">
        <v>100</v>
      </c>
      <c r="C28" s="66">
        <v>0</v>
      </c>
      <c r="D28" s="66">
        <v>0</v>
      </c>
      <c r="E28" s="61">
        <v>0</v>
      </c>
      <c r="F28" s="66">
        <v>2</v>
      </c>
      <c r="G28" s="61">
        <v>1381.42</v>
      </c>
      <c r="H28" s="67">
        <v>0</v>
      </c>
      <c r="I28" s="61">
        <v>0</v>
      </c>
      <c r="J28" s="48">
        <f>C28+D28+F28</f>
        <v>2</v>
      </c>
      <c r="K28" s="49">
        <f t="shared" si="1"/>
        <v>1381.42</v>
      </c>
      <c r="L28" s="63"/>
    </row>
    <row r="29" spans="1:12" ht="42.75">
      <c r="A29" s="74" t="s">
        <v>101</v>
      </c>
      <c r="B29" s="75" t="s">
        <v>102</v>
      </c>
      <c r="C29" s="60">
        <v>12</v>
      </c>
      <c r="D29" s="60">
        <v>5</v>
      </c>
      <c r="E29" s="61">
        <v>2397.73</v>
      </c>
      <c r="F29" s="60">
        <v>15</v>
      </c>
      <c r="G29" s="61">
        <v>12038.66</v>
      </c>
      <c r="H29" s="62">
        <v>6</v>
      </c>
      <c r="I29" s="61">
        <v>470.38</v>
      </c>
      <c r="J29" s="48">
        <f>C29+D29+F29</f>
        <v>32</v>
      </c>
      <c r="K29" s="49">
        <f t="shared" si="1"/>
        <v>14906.769999999999</v>
      </c>
      <c r="L29" s="63"/>
    </row>
    <row r="30" spans="1:12" ht="48.75" customHeight="1">
      <c r="A30" s="65" t="s">
        <v>103</v>
      </c>
      <c r="B30" s="54" t="s">
        <v>104</v>
      </c>
      <c r="C30" s="55">
        <f aca="true" t="shared" si="11" ref="C30:J30">SUM(C31:C33)</f>
        <v>71</v>
      </c>
      <c r="D30" s="55">
        <f t="shared" si="11"/>
        <v>11</v>
      </c>
      <c r="E30" s="49">
        <f t="shared" si="11"/>
        <v>3949.7799999999997</v>
      </c>
      <c r="F30" s="55">
        <f t="shared" si="11"/>
        <v>52</v>
      </c>
      <c r="G30" s="49">
        <f t="shared" si="11"/>
        <v>26067.06</v>
      </c>
      <c r="H30" s="55">
        <f t="shared" si="11"/>
        <v>2</v>
      </c>
      <c r="I30" s="49">
        <f t="shared" si="11"/>
        <v>64.88</v>
      </c>
      <c r="J30" s="48">
        <f t="shared" si="11"/>
        <v>134</v>
      </c>
      <c r="K30" s="49">
        <f t="shared" si="1"/>
        <v>30081.72</v>
      </c>
      <c r="L30" s="56">
        <f>SUM(C30+D30+F30)</f>
        <v>134</v>
      </c>
    </row>
    <row r="31" spans="1:12" ht="15">
      <c r="A31" s="58" t="s">
        <v>105</v>
      </c>
      <c r="B31" s="59" t="s">
        <v>106</v>
      </c>
      <c r="C31" s="66"/>
      <c r="D31" s="66">
        <v>1</v>
      </c>
      <c r="E31" s="76">
        <v>766.33</v>
      </c>
      <c r="F31" s="66">
        <v>15</v>
      </c>
      <c r="G31" s="61">
        <v>6182.97</v>
      </c>
      <c r="H31" s="67">
        <v>1</v>
      </c>
      <c r="I31" s="61">
        <v>24.33</v>
      </c>
      <c r="J31" s="48">
        <f>C31+D31+F31</f>
        <v>16</v>
      </c>
      <c r="K31" s="49">
        <f t="shared" si="1"/>
        <v>6973.63</v>
      </c>
      <c r="L31" s="63"/>
    </row>
    <row r="32" spans="1:12" ht="15">
      <c r="A32" s="58" t="s">
        <v>107</v>
      </c>
      <c r="B32" s="59" t="s">
        <v>108</v>
      </c>
      <c r="C32" s="66">
        <v>43</v>
      </c>
      <c r="D32" s="66">
        <v>5</v>
      </c>
      <c r="E32" s="61">
        <v>2218.42</v>
      </c>
      <c r="F32" s="66">
        <v>25</v>
      </c>
      <c r="G32" s="61">
        <v>14474.43</v>
      </c>
      <c r="H32" s="67">
        <v>1</v>
      </c>
      <c r="I32" s="61">
        <v>40.55</v>
      </c>
      <c r="J32" s="48">
        <f>C32+D32+F32</f>
        <v>73</v>
      </c>
      <c r="K32" s="49">
        <f t="shared" si="1"/>
        <v>16733.399999999998</v>
      </c>
      <c r="L32" s="63"/>
    </row>
    <row r="33" spans="1:12" ht="15">
      <c r="A33" s="58" t="s">
        <v>109</v>
      </c>
      <c r="B33" s="59" t="s">
        <v>110</v>
      </c>
      <c r="C33" s="66">
        <v>28</v>
      </c>
      <c r="D33" s="66">
        <v>5</v>
      </c>
      <c r="E33" s="61">
        <v>965.03</v>
      </c>
      <c r="F33" s="66">
        <v>12</v>
      </c>
      <c r="G33" s="61">
        <v>5409.66</v>
      </c>
      <c r="H33" s="67"/>
      <c r="I33" s="61"/>
      <c r="J33" s="48">
        <f>C33+D33+F33</f>
        <v>45</v>
      </c>
      <c r="K33" s="49">
        <f t="shared" si="1"/>
        <v>6374.69</v>
      </c>
      <c r="L33" s="63"/>
    </row>
    <row r="34" spans="1:12" ht="28.5">
      <c r="A34" s="77" t="s">
        <v>111</v>
      </c>
      <c r="B34" s="78" t="s">
        <v>112</v>
      </c>
      <c r="C34" s="79">
        <v>175</v>
      </c>
      <c r="D34" s="79">
        <v>18</v>
      </c>
      <c r="E34" s="76">
        <v>6129.98</v>
      </c>
      <c r="F34" s="79">
        <v>45</v>
      </c>
      <c r="G34" s="76">
        <v>27045.86</v>
      </c>
      <c r="H34" s="80">
        <v>6</v>
      </c>
      <c r="I34" s="76">
        <v>389.28</v>
      </c>
      <c r="J34" s="48">
        <f>SUM(C34+D34+F34)</f>
        <v>238</v>
      </c>
      <c r="K34" s="49">
        <f t="shared" si="1"/>
        <v>33565.119999999995</v>
      </c>
      <c r="L34" s="81">
        <f>SUM(C34+D34+F34)</f>
        <v>238</v>
      </c>
    </row>
    <row r="35" spans="1:12" ht="14.25">
      <c r="A35" s="82" t="s">
        <v>113</v>
      </c>
      <c r="B35" s="83" t="s">
        <v>114</v>
      </c>
      <c r="C35" s="60"/>
      <c r="D35" s="60"/>
      <c r="E35" s="61"/>
      <c r="F35" s="60"/>
      <c r="G35" s="61"/>
      <c r="H35" s="62"/>
      <c r="I35" s="61"/>
      <c r="J35" s="48">
        <f>C35+D35+F35</f>
        <v>0</v>
      </c>
      <c r="K35" s="49">
        <f t="shared" si="1"/>
        <v>0</v>
      </c>
      <c r="L35" s="63"/>
    </row>
    <row r="36" spans="1:12" ht="38.25" customHeight="1">
      <c r="A36" s="65" t="s">
        <v>115</v>
      </c>
      <c r="B36" s="54" t="s">
        <v>116</v>
      </c>
      <c r="C36" s="55">
        <f aca="true" t="shared" si="12" ref="C36:J36">SUM(C37:C40)</f>
        <v>20</v>
      </c>
      <c r="D36" s="55">
        <f t="shared" si="12"/>
        <v>9</v>
      </c>
      <c r="E36" s="49">
        <f t="shared" si="12"/>
        <v>4514.73</v>
      </c>
      <c r="F36" s="55">
        <f t="shared" si="12"/>
        <v>98</v>
      </c>
      <c r="G36" s="49">
        <f t="shared" si="12"/>
        <v>56365.94</v>
      </c>
      <c r="H36" s="55">
        <f t="shared" si="12"/>
        <v>17</v>
      </c>
      <c r="I36" s="49">
        <f t="shared" si="12"/>
        <v>1605.7800000000002</v>
      </c>
      <c r="J36" s="48">
        <f t="shared" si="12"/>
        <v>127</v>
      </c>
      <c r="K36" s="49">
        <f t="shared" si="1"/>
        <v>62486.45</v>
      </c>
      <c r="L36" s="56">
        <f>SUM(C36+D36+F36)</f>
        <v>127</v>
      </c>
    </row>
    <row r="37" spans="1:12" ht="15">
      <c r="A37" s="58" t="s">
        <v>117</v>
      </c>
      <c r="B37" s="59" t="s">
        <v>118</v>
      </c>
      <c r="C37" s="66">
        <v>18</v>
      </c>
      <c r="D37" s="66">
        <v>8</v>
      </c>
      <c r="E37" s="61">
        <v>4357.32</v>
      </c>
      <c r="F37" s="66">
        <v>71</v>
      </c>
      <c r="G37" s="61">
        <v>39158</v>
      </c>
      <c r="H37" s="67">
        <v>11</v>
      </c>
      <c r="I37" s="61">
        <v>1078.63</v>
      </c>
      <c r="J37" s="48">
        <f>C37+D37+F37</f>
        <v>97</v>
      </c>
      <c r="K37" s="49">
        <f t="shared" si="1"/>
        <v>44593.95</v>
      </c>
      <c r="L37" s="63"/>
    </row>
    <row r="38" spans="1:12" ht="15">
      <c r="A38" s="58" t="s">
        <v>119</v>
      </c>
      <c r="B38" s="59" t="s">
        <v>106</v>
      </c>
      <c r="C38" s="66">
        <v>0</v>
      </c>
      <c r="D38" s="66">
        <v>0</v>
      </c>
      <c r="E38" s="61">
        <v>0</v>
      </c>
      <c r="F38" s="66">
        <v>3</v>
      </c>
      <c r="G38" s="61">
        <v>1995.32</v>
      </c>
      <c r="H38" s="67">
        <v>1</v>
      </c>
      <c r="I38" s="61">
        <v>121.65</v>
      </c>
      <c r="J38" s="48">
        <f>C38+D38+F38</f>
        <v>3</v>
      </c>
      <c r="K38" s="49">
        <f t="shared" si="1"/>
        <v>2116.97</v>
      </c>
      <c r="L38" s="63"/>
    </row>
    <row r="39" spans="1:12" ht="15">
      <c r="A39" s="58" t="s">
        <v>120</v>
      </c>
      <c r="B39" s="59" t="s">
        <v>108</v>
      </c>
      <c r="C39" s="66">
        <v>1</v>
      </c>
      <c r="D39" s="66">
        <v>1</v>
      </c>
      <c r="E39" s="61">
        <v>157.41</v>
      </c>
      <c r="F39" s="66">
        <v>11</v>
      </c>
      <c r="G39" s="61">
        <v>8043</v>
      </c>
      <c r="H39" s="67">
        <v>4</v>
      </c>
      <c r="I39" s="61">
        <v>283.85</v>
      </c>
      <c r="J39" s="48">
        <f>C39+D39+F39</f>
        <v>13</v>
      </c>
      <c r="K39" s="49">
        <f t="shared" si="1"/>
        <v>8484.26</v>
      </c>
      <c r="L39" s="63"/>
    </row>
    <row r="40" spans="1:12" ht="15">
      <c r="A40" s="58" t="s">
        <v>121</v>
      </c>
      <c r="B40" s="59" t="s">
        <v>110</v>
      </c>
      <c r="C40" s="66">
        <v>1</v>
      </c>
      <c r="D40" s="66">
        <v>0</v>
      </c>
      <c r="E40" s="61">
        <v>0</v>
      </c>
      <c r="F40" s="66">
        <v>13</v>
      </c>
      <c r="G40" s="61">
        <v>7169.62</v>
      </c>
      <c r="H40" s="67">
        <v>1</v>
      </c>
      <c r="I40" s="61">
        <v>121.65</v>
      </c>
      <c r="J40" s="48">
        <f>C40+D40+F40</f>
        <v>14</v>
      </c>
      <c r="K40" s="49">
        <f t="shared" si="1"/>
        <v>7291.2699999999995</v>
      </c>
      <c r="L40" s="63"/>
    </row>
    <row r="41" spans="1:12" ht="54" customHeight="1">
      <c r="A41" s="65" t="s">
        <v>122</v>
      </c>
      <c r="B41" s="54" t="s">
        <v>123</v>
      </c>
      <c r="C41" s="55">
        <f aca="true" t="shared" si="13" ref="C41:J41">SUM(C42:C44)</f>
        <v>267</v>
      </c>
      <c r="D41" s="55">
        <f t="shared" si="13"/>
        <v>38</v>
      </c>
      <c r="E41" s="49">
        <f t="shared" si="13"/>
        <v>14594.490000000002</v>
      </c>
      <c r="F41" s="55">
        <f t="shared" si="13"/>
        <v>198</v>
      </c>
      <c r="G41" s="49">
        <f t="shared" si="13"/>
        <v>111774.17000000001</v>
      </c>
      <c r="H41" s="55">
        <f t="shared" si="13"/>
        <v>24</v>
      </c>
      <c r="I41" s="49">
        <f t="shared" si="13"/>
        <v>2100.49</v>
      </c>
      <c r="J41" s="48">
        <f t="shared" si="13"/>
        <v>503</v>
      </c>
      <c r="K41" s="49">
        <f t="shared" si="1"/>
        <v>128469.15000000002</v>
      </c>
      <c r="L41" s="56">
        <f>SUM(C41+D41+F41)</f>
        <v>503</v>
      </c>
    </row>
    <row r="42" spans="1:12" ht="15">
      <c r="A42" s="58" t="s">
        <v>124</v>
      </c>
      <c r="B42" s="59" t="s">
        <v>125</v>
      </c>
      <c r="C42" s="84">
        <v>26</v>
      </c>
      <c r="D42" s="66">
        <v>2</v>
      </c>
      <c r="E42" s="61">
        <v>429.62</v>
      </c>
      <c r="F42" s="66">
        <v>34</v>
      </c>
      <c r="G42" s="61">
        <v>20868.15</v>
      </c>
      <c r="H42" s="67">
        <v>6</v>
      </c>
      <c r="I42" s="61">
        <v>462.27</v>
      </c>
      <c r="J42" s="48">
        <f>C42+D42+F42</f>
        <v>62</v>
      </c>
      <c r="K42" s="49">
        <f t="shared" si="1"/>
        <v>21760.04</v>
      </c>
      <c r="L42" s="63"/>
    </row>
    <row r="43" spans="1:12" ht="15">
      <c r="A43" s="58" t="s">
        <v>126</v>
      </c>
      <c r="B43" s="59" t="s">
        <v>127</v>
      </c>
      <c r="C43" s="66">
        <v>241</v>
      </c>
      <c r="D43" s="66">
        <v>36</v>
      </c>
      <c r="E43" s="61">
        <v>14164.87</v>
      </c>
      <c r="F43" s="66">
        <v>164</v>
      </c>
      <c r="G43" s="61">
        <v>90906.02</v>
      </c>
      <c r="H43" s="67">
        <v>18</v>
      </c>
      <c r="I43" s="61">
        <v>1638.22</v>
      </c>
      <c r="J43" s="48">
        <f>C43+D43+F43</f>
        <v>441</v>
      </c>
      <c r="K43" s="49">
        <f t="shared" si="1"/>
        <v>106709.11</v>
      </c>
      <c r="L43" s="63"/>
    </row>
    <row r="44" spans="1:12" ht="15">
      <c r="A44" s="58" t="s">
        <v>128</v>
      </c>
      <c r="B44" s="59" t="s">
        <v>129</v>
      </c>
      <c r="C44" s="66"/>
      <c r="D44" s="66"/>
      <c r="E44" s="61"/>
      <c r="F44" s="66"/>
      <c r="G44" s="61"/>
      <c r="H44" s="67"/>
      <c r="I44" s="61"/>
      <c r="J44" s="48">
        <f>C44+D44+F44</f>
        <v>0</v>
      </c>
      <c r="K44" s="49">
        <f t="shared" si="1"/>
        <v>0</v>
      </c>
      <c r="L44" s="63"/>
    </row>
    <row r="45" spans="1:12" ht="53.25" customHeight="1">
      <c r="A45" s="65" t="s">
        <v>130</v>
      </c>
      <c r="B45" s="54" t="s">
        <v>131</v>
      </c>
      <c r="C45" s="55">
        <f aca="true" t="shared" si="14" ref="C45:J45">SUM(C46:C47)</f>
        <v>267</v>
      </c>
      <c r="D45" s="55">
        <f t="shared" si="14"/>
        <v>38</v>
      </c>
      <c r="E45" s="49">
        <f t="shared" si="14"/>
        <v>14594.49</v>
      </c>
      <c r="F45" s="55">
        <f t="shared" si="14"/>
        <v>198</v>
      </c>
      <c r="G45" s="49">
        <f t="shared" si="14"/>
        <v>111774.17</v>
      </c>
      <c r="H45" s="55">
        <f t="shared" si="14"/>
        <v>24</v>
      </c>
      <c r="I45" s="49">
        <f t="shared" si="14"/>
        <v>2100.49</v>
      </c>
      <c r="J45" s="48">
        <f t="shared" si="14"/>
        <v>503</v>
      </c>
      <c r="K45" s="49">
        <f t="shared" si="1"/>
        <v>128469.15000000001</v>
      </c>
      <c r="L45" s="56">
        <f>SUM(C45+D45+F45)</f>
        <v>503</v>
      </c>
    </row>
    <row r="46" spans="1:12" ht="15">
      <c r="A46" s="58" t="s">
        <v>132</v>
      </c>
      <c r="B46" s="59" t="s">
        <v>133</v>
      </c>
      <c r="C46" s="66">
        <v>166</v>
      </c>
      <c r="D46" s="66">
        <v>19</v>
      </c>
      <c r="E46" s="61">
        <v>7091.28</v>
      </c>
      <c r="F46" s="66">
        <v>162</v>
      </c>
      <c r="G46" s="61">
        <v>84320.72</v>
      </c>
      <c r="H46" s="67">
        <v>17</v>
      </c>
      <c r="I46" s="61">
        <v>1662.55</v>
      </c>
      <c r="J46" s="48">
        <f>C46+D46+F46</f>
        <v>347</v>
      </c>
      <c r="K46" s="49">
        <f t="shared" si="1"/>
        <v>93074.55</v>
      </c>
      <c r="L46" s="63"/>
    </row>
    <row r="47" spans="1:12" ht="15">
      <c r="A47" s="58" t="s">
        <v>134</v>
      </c>
      <c r="B47" s="59" t="s">
        <v>135</v>
      </c>
      <c r="C47" s="66">
        <v>101</v>
      </c>
      <c r="D47" s="66">
        <v>19</v>
      </c>
      <c r="E47" s="61">
        <v>7503.21</v>
      </c>
      <c r="F47" s="66">
        <v>36</v>
      </c>
      <c r="G47" s="61">
        <v>27453.45</v>
      </c>
      <c r="H47" s="67">
        <v>7</v>
      </c>
      <c r="I47" s="61">
        <v>437.94</v>
      </c>
      <c r="J47" s="48">
        <f>C47+D47+F47</f>
        <v>156</v>
      </c>
      <c r="K47" s="49">
        <f t="shared" si="1"/>
        <v>35394.600000000006</v>
      </c>
      <c r="L47" s="63"/>
    </row>
    <row r="48" spans="1:12" ht="9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1:12" ht="15.75">
      <c r="A49" s="37"/>
      <c r="B49" s="26" t="s">
        <v>47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2" ht="8.25" customHeight="1">
      <c r="A50" s="37"/>
      <c r="B50" s="26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 ht="12.75" customHeight="1">
      <c r="A51" s="37"/>
      <c r="B51" s="26" t="s">
        <v>136</v>
      </c>
      <c r="C51" s="209" t="s">
        <v>49</v>
      </c>
      <c r="D51" s="209"/>
      <c r="E51" s="27" t="s">
        <v>137</v>
      </c>
      <c r="F51" s="28" t="s">
        <v>138</v>
      </c>
      <c r="G51" s="37" t="s">
        <v>139</v>
      </c>
      <c r="H51" s="37"/>
      <c r="I51" s="37"/>
      <c r="J51" s="37"/>
      <c r="K51" s="37"/>
      <c r="L51" s="37"/>
    </row>
    <row r="52" spans="1:12" ht="12.75" customHeight="1">
      <c r="A52" s="37"/>
      <c r="B52" s="85" t="s">
        <v>57</v>
      </c>
      <c r="C52" s="210" t="s">
        <v>53</v>
      </c>
      <c r="D52" s="210"/>
      <c r="E52" s="26"/>
      <c r="F52" s="32"/>
      <c r="G52" s="37"/>
      <c r="H52" s="26"/>
      <c r="I52" s="37"/>
      <c r="J52" s="37"/>
      <c r="K52" s="37"/>
      <c r="L52" s="37"/>
    </row>
    <row r="53" spans="1:12" ht="13.5" customHeight="1">
      <c r="A53" s="37"/>
      <c r="B53" s="26" t="s">
        <v>140</v>
      </c>
      <c r="C53" s="209" t="s">
        <v>49</v>
      </c>
      <c r="D53" s="209"/>
      <c r="E53" s="27" t="s">
        <v>141</v>
      </c>
      <c r="F53" s="28" t="s">
        <v>138</v>
      </c>
      <c r="G53" s="37" t="s">
        <v>142</v>
      </c>
      <c r="H53" s="37"/>
      <c r="I53" s="37"/>
      <c r="J53" s="37"/>
      <c r="K53" s="37"/>
      <c r="L53" s="37"/>
    </row>
    <row r="54" spans="1:12" ht="10.5" customHeight="1">
      <c r="A54" s="37"/>
      <c r="B54" s="26" t="s">
        <v>56</v>
      </c>
      <c r="C54" s="210" t="s">
        <v>53</v>
      </c>
      <c r="D54" s="210"/>
      <c r="F54" s="28"/>
      <c r="G54" s="37"/>
      <c r="H54" s="37"/>
      <c r="I54" s="37"/>
      <c r="J54" s="37"/>
      <c r="K54" s="37"/>
      <c r="L54" s="37"/>
    </row>
    <row r="55" spans="1:12" ht="15" customHeight="1">
      <c r="A55" s="37"/>
      <c r="B55" s="26" t="s">
        <v>143</v>
      </c>
      <c r="C55" s="209" t="s">
        <v>49</v>
      </c>
      <c r="D55" s="209"/>
      <c r="E55" s="27" t="s">
        <v>144</v>
      </c>
      <c r="F55" s="28" t="s">
        <v>138</v>
      </c>
      <c r="G55" s="37" t="s">
        <v>145</v>
      </c>
      <c r="H55" s="37"/>
      <c r="I55" s="37"/>
      <c r="J55" s="37"/>
      <c r="K55" s="37"/>
      <c r="L55" s="37"/>
    </row>
    <row r="56" spans="1:12" ht="15.75">
      <c r="A56" s="37"/>
      <c r="B56" s="26"/>
      <c r="C56" s="210" t="s">
        <v>53</v>
      </c>
      <c r="D56" s="210"/>
      <c r="E56" s="27" t="s">
        <v>146</v>
      </c>
      <c r="F56" s="28"/>
      <c r="G56" s="37"/>
      <c r="H56" s="37"/>
      <c r="I56" s="37"/>
      <c r="J56" s="37"/>
      <c r="K56" s="37"/>
      <c r="L56" s="37"/>
    </row>
    <row r="57" spans="1:12" ht="15.75">
      <c r="A57" s="37"/>
      <c r="B57" s="26"/>
      <c r="C57" s="86"/>
      <c r="D57" s="87"/>
      <c r="E57" s="27" t="s">
        <v>147</v>
      </c>
      <c r="F57" s="28"/>
      <c r="G57" s="37"/>
      <c r="H57" s="37"/>
      <c r="I57" s="37"/>
      <c r="J57" s="37"/>
      <c r="K57" s="37"/>
      <c r="L57" s="37"/>
    </row>
    <row r="58" spans="1:12" ht="12" customHeight="1">
      <c r="A58" s="37"/>
      <c r="B58" s="88" t="s">
        <v>56</v>
      </c>
      <c r="C58"/>
      <c r="D58" s="31"/>
      <c r="F58" s="37"/>
      <c r="G58"/>
      <c r="H58" s="37"/>
      <c r="I58" s="37"/>
      <c r="J58" s="37"/>
      <c r="K58" s="37"/>
      <c r="L58" s="37"/>
    </row>
    <row r="64" ht="12.75">
      <c r="K64" s="35" t="s">
        <v>56</v>
      </c>
    </row>
  </sheetData>
  <sheetProtection selectLockedCells="1" selectUnlockedCells="1"/>
  <mergeCells count="25">
    <mergeCell ref="C55:D55"/>
    <mergeCell ref="C56:D56"/>
    <mergeCell ref="I7:I8"/>
    <mergeCell ref="J7:J8"/>
    <mergeCell ref="K7:K8"/>
    <mergeCell ref="C51:D51"/>
    <mergeCell ref="C52:D52"/>
    <mergeCell ref="C53:D53"/>
    <mergeCell ref="C7:C8"/>
    <mergeCell ref="I1:K1"/>
    <mergeCell ref="A2:K2"/>
    <mergeCell ref="A3:K3"/>
    <mergeCell ref="A5:A8"/>
    <mergeCell ref="B5:B8"/>
    <mergeCell ref="C54:D54"/>
    <mergeCell ref="C5:K5"/>
    <mergeCell ref="D6:E6"/>
    <mergeCell ref="F6:G6"/>
    <mergeCell ref="H6:I6"/>
    <mergeCell ref="J6:K6"/>
    <mergeCell ref="D7:D8"/>
    <mergeCell ref="E7:E8"/>
    <mergeCell ref="F7:F8"/>
    <mergeCell ref="G7:G8"/>
    <mergeCell ref="H7:H8"/>
  </mergeCells>
  <printOptions/>
  <pageMargins left="0.7" right="0.7" top="0.75" bottom="0.75" header="0.5118055555555555" footer="0.5118055555555555"/>
  <pageSetup horizontalDpi="300" verticalDpi="3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zoomScale="90" zoomScaleNormal="90" zoomScaleSheetLayoutView="112" zoomScalePageLayoutView="0" workbookViewId="0" topLeftCell="A55">
      <selection activeCell="O64" sqref="O64:O65"/>
    </sheetView>
  </sheetViews>
  <sheetFormatPr defaultColWidth="8.28125" defaultRowHeight="12.75"/>
  <cols>
    <col min="1" max="1" width="7.28125" style="89" customWidth="1"/>
    <col min="2" max="2" width="53.421875" style="0" customWidth="1"/>
    <col min="3" max="3" width="11.28125" style="0" customWidth="1"/>
    <col min="4" max="4" width="10.28125" style="0" customWidth="1"/>
    <col min="5" max="5" width="13.8515625" style="0" customWidth="1"/>
    <col min="6" max="6" width="10.28125" style="0" customWidth="1"/>
    <col min="7" max="7" width="11.140625" style="90" customWidth="1"/>
    <col min="8" max="8" width="13.57421875" style="0" customWidth="1"/>
    <col min="9" max="9" width="10.28125" style="0" customWidth="1"/>
    <col min="10" max="10" width="13.28125" style="89" customWidth="1"/>
    <col min="11" max="11" width="11.28125" style="0" customWidth="1"/>
    <col min="12" max="12" width="10.28125" style="0" customWidth="1"/>
    <col min="13" max="13" width="10.00390625" style="89" customWidth="1"/>
    <col min="14" max="15" width="11.28125" style="0" customWidth="1"/>
    <col min="16" max="16" width="16.57421875" style="0" customWidth="1"/>
  </cols>
  <sheetData>
    <row r="1" spans="10:16" ht="63.75" customHeight="1">
      <c r="J1" s="91"/>
      <c r="K1" s="38"/>
      <c r="L1" s="38"/>
      <c r="M1" s="221" t="s">
        <v>148</v>
      </c>
      <c r="N1" s="221"/>
      <c r="O1" s="221"/>
      <c r="P1" s="221"/>
    </row>
    <row r="2" spans="1:16" ht="50.25" customHeight="1">
      <c r="A2" s="213" t="s">
        <v>149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7.25" customHeight="1">
      <c r="A3" s="213" t="s">
        <v>355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1:16" ht="14.25" customHeight="1">
      <c r="A4" s="222" t="s">
        <v>150</v>
      </c>
      <c r="B4" s="223" t="s">
        <v>151</v>
      </c>
      <c r="C4" s="224" t="s">
        <v>64</v>
      </c>
      <c r="D4" s="224"/>
      <c r="E4" s="224" t="s">
        <v>65</v>
      </c>
      <c r="F4" s="224"/>
      <c r="G4" s="224"/>
      <c r="H4" s="224" t="s">
        <v>66</v>
      </c>
      <c r="I4" s="224"/>
      <c r="J4" s="224"/>
      <c r="K4" s="225" t="s">
        <v>152</v>
      </c>
      <c r="L4" s="225"/>
      <c r="M4" s="225"/>
      <c r="N4" s="226" t="s">
        <v>68</v>
      </c>
      <c r="O4" s="226"/>
      <c r="P4" s="226"/>
    </row>
    <row r="5" spans="1:16" s="99" customFormat="1" ht="79.5" customHeight="1">
      <c r="A5" s="222"/>
      <c r="B5" s="223"/>
      <c r="C5" s="94" t="s">
        <v>153</v>
      </c>
      <c r="D5" s="94" t="s">
        <v>154</v>
      </c>
      <c r="E5" s="94" t="s">
        <v>153</v>
      </c>
      <c r="F5" s="94" t="s">
        <v>154</v>
      </c>
      <c r="G5" s="95" t="s">
        <v>155</v>
      </c>
      <c r="H5" s="96" t="s">
        <v>156</v>
      </c>
      <c r="I5" s="94" t="s">
        <v>154</v>
      </c>
      <c r="J5" s="93" t="s">
        <v>155</v>
      </c>
      <c r="K5" s="96" t="s">
        <v>156</v>
      </c>
      <c r="L5" s="94" t="s">
        <v>154</v>
      </c>
      <c r="M5" s="93" t="s">
        <v>155</v>
      </c>
      <c r="N5" s="97" t="s">
        <v>157</v>
      </c>
      <c r="O5" s="98" t="s">
        <v>158</v>
      </c>
      <c r="P5" s="97" t="s">
        <v>159</v>
      </c>
    </row>
    <row r="6" spans="1:16" ht="15.75">
      <c r="A6" s="19">
        <v>1</v>
      </c>
      <c r="B6" s="4">
        <v>2</v>
      </c>
      <c r="C6" s="100">
        <v>3</v>
      </c>
      <c r="D6" s="100">
        <v>4</v>
      </c>
      <c r="E6" s="100">
        <v>5</v>
      </c>
      <c r="F6" s="100">
        <v>6</v>
      </c>
      <c r="G6" s="19">
        <v>7</v>
      </c>
      <c r="H6" s="100">
        <v>8</v>
      </c>
      <c r="I6" s="100">
        <v>9</v>
      </c>
      <c r="J6" s="19">
        <v>10</v>
      </c>
      <c r="K6" s="4">
        <v>11</v>
      </c>
      <c r="L6" s="4">
        <v>12</v>
      </c>
      <c r="M6" s="19">
        <v>13</v>
      </c>
      <c r="N6" s="5">
        <v>14</v>
      </c>
      <c r="O6" s="5">
        <v>15</v>
      </c>
      <c r="P6" s="5">
        <v>16</v>
      </c>
    </row>
    <row r="7" spans="1:16" ht="15.75" customHeight="1">
      <c r="A7" s="227" t="s">
        <v>160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</row>
    <row r="8" spans="1:16" ht="102.75" customHeight="1">
      <c r="A8" s="228" t="s">
        <v>12</v>
      </c>
      <c r="B8" s="102" t="s">
        <v>161</v>
      </c>
      <c r="C8" s="60">
        <v>2395</v>
      </c>
      <c r="D8" s="60">
        <v>16408</v>
      </c>
      <c r="E8" s="60">
        <v>390</v>
      </c>
      <c r="F8" s="60">
        <v>2915</v>
      </c>
      <c r="G8" s="103">
        <v>31614.95</v>
      </c>
      <c r="H8" s="60">
        <v>1917</v>
      </c>
      <c r="I8" s="60">
        <v>12714</v>
      </c>
      <c r="J8" s="104">
        <v>366943.96</v>
      </c>
      <c r="K8" s="4"/>
      <c r="L8" s="4"/>
      <c r="M8" s="19"/>
      <c r="N8" s="105">
        <f>C8+E8+H8</f>
        <v>4702</v>
      </c>
      <c r="O8" s="105">
        <f>D8+F8+I8+L8</f>
        <v>32037</v>
      </c>
      <c r="P8" s="105">
        <f>G8+J8+M8</f>
        <v>398558.91000000003</v>
      </c>
    </row>
    <row r="9" spans="1:16" ht="60">
      <c r="A9" s="228"/>
      <c r="B9" s="106" t="s">
        <v>162</v>
      </c>
      <c r="C9" s="60">
        <v>1610</v>
      </c>
      <c r="D9" s="60">
        <v>2988</v>
      </c>
      <c r="E9" s="60">
        <v>251</v>
      </c>
      <c r="F9" s="60">
        <v>471</v>
      </c>
      <c r="G9" s="103">
        <v>3788.64</v>
      </c>
      <c r="H9" s="60">
        <v>1473</v>
      </c>
      <c r="I9" s="60">
        <v>2652</v>
      </c>
      <c r="J9" s="104">
        <v>67986.13</v>
      </c>
      <c r="K9" s="4"/>
      <c r="L9" s="4"/>
      <c r="M9" s="19"/>
      <c r="N9" s="105">
        <f>C9+E9+H9</f>
        <v>3334</v>
      </c>
      <c r="O9" s="105">
        <f>D9+F9+I9+L9</f>
        <v>6111</v>
      </c>
      <c r="P9" s="105">
        <f>G9+J9+M9</f>
        <v>71774.77</v>
      </c>
    </row>
    <row r="10" spans="1:16" ht="84">
      <c r="A10" s="107" t="s">
        <v>15</v>
      </c>
      <c r="B10" s="108" t="s">
        <v>163</v>
      </c>
      <c r="C10" s="60">
        <v>1345</v>
      </c>
      <c r="D10" s="60">
        <v>11714</v>
      </c>
      <c r="E10" s="60">
        <v>186</v>
      </c>
      <c r="F10" s="60">
        <v>1778</v>
      </c>
      <c r="G10" s="103">
        <v>17411.89</v>
      </c>
      <c r="H10" s="60">
        <v>827</v>
      </c>
      <c r="I10" s="60">
        <v>7577</v>
      </c>
      <c r="J10" s="104">
        <v>69373.84</v>
      </c>
      <c r="K10" s="4"/>
      <c r="L10" s="4"/>
      <c r="M10" s="19"/>
      <c r="N10" s="105">
        <f>SUM(C10+E10+H10+K10)</f>
        <v>2358</v>
      </c>
      <c r="O10" s="105">
        <f>SUM(D10+F10+I10+L10)</f>
        <v>21069</v>
      </c>
      <c r="P10" s="105">
        <f>SUM(G10+J10+M10)</f>
        <v>86785.73</v>
      </c>
    </row>
    <row r="11" spans="1:16" ht="96">
      <c r="A11" s="109"/>
      <c r="B11" s="106" t="s">
        <v>164</v>
      </c>
      <c r="C11" s="60">
        <v>402</v>
      </c>
      <c r="D11" s="60">
        <v>3654</v>
      </c>
      <c r="E11" s="60">
        <v>113</v>
      </c>
      <c r="F11" s="60">
        <v>1138</v>
      </c>
      <c r="G11" s="103">
        <v>6814.74</v>
      </c>
      <c r="H11" s="60">
        <v>414</v>
      </c>
      <c r="I11" s="60">
        <v>4081</v>
      </c>
      <c r="J11" s="104">
        <v>66410.02</v>
      </c>
      <c r="K11" s="4"/>
      <c r="L11" s="4"/>
      <c r="M11" s="19"/>
      <c r="N11" s="105">
        <f>C11+E11+H11</f>
        <v>929</v>
      </c>
      <c r="O11" s="105">
        <f>D11+F11+I11+L11</f>
        <v>8873</v>
      </c>
      <c r="P11" s="105">
        <f>G11+J11+M11</f>
        <v>73224.76000000001</v>
      </c>
    </row>
    <row r="12" spans="1:16" ht="120">
      <c r="A12" s="110" t="s">
        <v>17</v>
      </c>
      <c r="B12" s="106" t="s">
        <v>165</v>
      </c>
      <c r="C12" s="60">
        <v>405</v>
      </c>
      <c r="D12" s="60">
        <v>4540</v>
      </c>
      <c r="E12" s="60">
        <v>108</v>
      </c>
      <c r="F12" s="60">
        <v>1294</v>
      </c>
      <c r="G12" s="103">
        <v>6847.35</v>
      </c>
      <c r="H12" s="60">
        <v>385</v>
      </c>
      <c r="I12" s="60">
        <v>5057</v>
      </c>
      <c r="J12" s="104">
        <v>27358.37</v>
      </c>
      <c r="K12" s="4"/>
      <c r="L12" s="4"/>
      <c r="M12" s="19"/>
      <c r="N12" s="105">
        <v>1546</v>
      </c>
      <c r="O12" s="105">
        <f>SUM(D12+F12+I12+L12)</f>
        <v>10891</v>
      </c>
      <c r="P12" s="111">
        <f>SUM(G12+J12+M12)</f>
        <v>34205.72</v>
      </c>
    </row>
    <row r="13" spans="1:16" ht="156">
      <c r="A13" s="112"/>
      <c r="B13" s="106" t="s">
        <v>166</v>
      </c>
      <c r="C13" s="60">
        <v>0</v>
      </c>
      <c r="D13" s="60">
        <v>0</v>
      </c>
      <c r="E13" s="60">
        <v>0</v>
      </c>
      <c r="F13" s="60">
        <v>0</v>
      </c>
      <c r="G13" s="103">
        <v>0</v>
      </c>
      <c r="H13" s="60">
        <v>0</v>
      </c>
      <c r="I13" s="60">
        <v>0</v>
      </c>
      <c r="J13" s="113" t="s">
        <v>167</v>
      </c>
      <c r="K13" s="4"/>
      <c r="L13" s="4"/>
      <c r="M13" s="19"/>
      <c r="N13" s="105">
        <f aca="true" t="shared" si="0" ref="N13:N22">C13+E13+H13</f>
        <v>0</v>
      </c>
      <c r="O13" s="105">
        <f aca="true" t="shared" si="1" ref="O13:O19">D13+F13+I13+L13</f>
        <v>0</v>
      </c>
      <c r="P13" s="105">
        <f aca="true" t="shared" si="2" ref="P13:P22">G13+J13+M13</f>
        <v>0</v>
      </c>
    </row>
    <row r="14" spans="1:16" ht="36" customHeight="1">
      <c r="A14" s="229" t="s">
        <v>21</v>
      </c>
      <c r="B14" s="106" t="s">
        <v>168</v>
      </c>
      <c r="C14" s="60">
        <v>3</v>
      </c>
      <c r="D14" s="60">
        <v>43</v>
      </c>
      <c r="E14" s="60">
        <v>0</v>
      </c>
      <c r="F14" s="60">
        <v>0</v>
      </c>
      <c r="G14" s="103">
        <v>0</v>
      </c>
      <c r="H14" s="60">
        <v>0</v>
      </c>
      <c r="I14" s="60">
        <v>0</v>
      </c>
      <c r="J14" s="113">
        <v>0</v>
      </c>
      <c r="K14" s="4"/>
      <c r="L14" s="4"/>
      <c r="M14" s="19"/>
      <c r="N14" s="105">
        <f t="shared" si="0"/>
        <v>3</v>
      </c>
      <c r="O14" s="105">
        <f t="shared" si="1"/>
        <v>43</v>
      </c>
      <c r="P14" s="105">
        <f t="shared" si="2"/>
        <v>0</v>
      </c>
    </row>
    <row r="15" spans="1:16" ht="84">
      <c r="A15" s="229"/>
      <c r="B15" s="106" t="s">
        <v>169</v>
      </c>
      <c r="C15" s="60">
        <v>0</v>
      </c>
      <c r="D15" s="60">
        <v>0</v>
      </c>
      <c r="E15" s="60">
        <v>1</v>
      </c>
      <c r="F15" s="60">
        <v>12</v>
      </c>
      <c r="G15" s="103">
        <v>0</v>
      </c>
      <c r="H15" s="60">
        <v>0</v>
      </c>
      <c r="I15" s="60">
        <v>0</v>
      </c>
      <c r="J15" s="113" t="s">
        <v>167</v>
      </c>
      <c r="K15" s="4"/>
      <c r="L15" s="4"/>
      <c r="M15" s="19"/>
      <c r="N15" s="105">
        <f t="shared" si="0"/>
        <v>1</v>
      </c>
      <c r="O15" s="105">
        <f t="shared" si="1"/>
        <v>12</v>
      </c>
      <c r="P15" s="105">
        <f t="shared" si="2"/>
        <v>0</v>
      </c>
    </row>
    <row r="16" spans="1:16" ht="36">
      <c r="A16" s="229"/>
      <c r="B16" s="106" t="s">
        <v>170</v>
      </c>
      <c r="C16" s="60">
        <v>396</v>
      </c>
      <c r="D16" s="60">
        <v>818</v>
      </c>
      <c r="E16" s="60">
        <v>111</v>
      </c>
      <c r="F16" s="60">
        <v>215</v>
      </c>
      <c r="G16" s="103">
        <v>1572.19</v>
      </c>
      <c r="H16" s="60">
        <v>307</v>
      </c>
      <c r="I16" s="60">
        <v>565</v>
      </c>
      <c r="J16" s="104">
        <v>3056.65</v>
      </c>
      <c r="K16" s="4"/>
      <c r="L16" s="4"/>
      <c r="M16" s="19"/>
      <c r="N16" s="105">
        <f t="shared" si="0"/>
        <v>814</v>
      </c>
      <c r="O16" s="105">
        <f t="shared" si="1"/>
        <v>1598</v>
      </c>
      <c r="P16" s="105">
        <f t="shared" si="2"/>
        <v>4628.84</v>
      </c>
    </row>
    <row r="17" spans="1:16" ht="60">
      <c r="A17" s="229"/>
      <c r="B17" s="106" t="s">
        <v>171</v>
      </c>
      <c r="C17" s="60">
        <v>106</v>
      </c>
      <c r="D17" s="60">
        <v>484</v>
      </c>
      <c r="E17" s="60">
        <v>7</v>
      </c>
      <c r="F17" s="60">
        <v>39</v>
      </c>
      <c r="G17" s="103">
        <v>161.82</v>
      </c>
      <c r="H17" s="60">
        <v>0</v>
      </c>
      <c r="I17" s="60">
        <v>0</v>
      </c>
      <c r="J17" s="113" t="s">
        <v>167</v>
      </c>
      <c r="K17" s="4"/>
      <c r="L17" s="4"/>
      <c r="M17" s="19"/>
      <c r="N17" s="105">
        <f t="shared" si="0"/>
        <v>113</v>
      </c>
      <c r="O17" s="105">
        <f t="shared" si="1"/>
        <v>523</v>
      </c>
      <c r="P17" s="105">
        <f t="shared" si="2"/>
        <v>161.82</v>
      </c>
    </row>
    <row r="18" spans="1:16" ht="60">
      <c r="A18" s="229"/>
      <c r="B18" s="115" t="s">
        <v>172</v>
      </c>
      <c r="C18" s="60">
        <v>0</v>
      </c>
      <c r="D18" s="60">
        <v>0</v>
      </c>
      <c r="E18" s="60">
        <v>0</v>
      </c>
      <c r="F18" s="60">
        <v>0</v>
      </c>
      <c r="G18" s="103">
        <v>0</v>
      </c>
      <c r="H18" s="60">
        <v>0</v>
      </c>
      <c r="I18" s="60">
        <v>0</v>
      </c>
      <c r="J18" s="113" t="s">
        <v>167</v>
      </c>
      <c r="K18" s="4"/>
      <c r="L18" s="4"/>
      <c r="M18" s="19"/>
      <c r="N18" s="105">
        <f t="shared" si="0"/>
        <v>0</v>
      </c>
      <c r="O18" s="105">
        <f t="shared" si="1"/>
        <v>0</v>
      </c>
      <c r="P18" s="105">
        <f t="shared" si="2"/>
        <v>0</v>
      </c>
    </row>
    <row r="19" spans="1:16" ht="60">
      <c r="A19" s="229"/>
      <c r="B19" s="116" t="s">
        <v>173</v>
      </c>
      <c r="C19" s="60">
        <v>354</v>
      </c>
      <c r="D19" s="60">
        <v>1127</v>
      </c>
      <c r="E19" s="60">
        <v>93</v>
      </c>
      <c r="F19" s="60">
        <v>315</v>
      </c>
      <c r="G19" s="103">
        <v>1506.92</v>
      </c>
      <c r="H19" s="60">
        <v>302</v>
      </c>
      <c r="I19" s="60">
        <v>1017</v>
      </c>
      <c r="J19" s="104">
        <v>10993.77</v>
      </c>
      <c r="K19" s="4"/>
      <c r="L19" s="4"/>
      <c r="M19" s="19"/>
      <c r="N19" s="105">
        <f t="shared" si="0"/>
        <v>749</v>
      </c>
      <c r="O19" s="105">
        <f t="shared" si="1"/>
        <v>2459</v>
      </c>
      <c r="P19" s="105">
        <f t="shared" si="2"/>
        <v>12500.69</v>
      </c>
    </row>
    <row r="20" spans="1:16" ht="63.75" customHeight="1">
      <c r="A20" s="229"/>
      <c r="B20" s="106" t="s">
        <v>174</v>
      </c>
      <c r="C20" s="60">
        <v>3</v>
      </c>
      <c r="D20" s="60">
        <v>12</v>
      </c>
      <c r="E20" s="60">
        <v>0</v>
      </c>
      <c r="F20" s="60">
        <v>0</v>
      </c>
      <c r="G20" s="103">
        <v>0</v>
      </c>
      <c r="H20" s="60">
        <v>0</v>
      </c>
      <c r="I20" s="60">
        <v>0</v>
      </c>
      <c r="J20" s="113" t="s">
        <v>167</v>
      </c>
      <c r="K20" s="4"/>
      <c r="L20" s="4"/>
      <c r="M20" s="19"/>
      <c r="N20" s="105">
        <f t="shared" si="0"/>
        <v>3</v>
      </c>
      <c r="O20" s="105">
        <f>D20+F20+I20+L8</f>
        <v>12</v>
      </c>
      <c r="P20" s="105">
        <f t="shared" si="2"/>
        <v>0</v>
      </c>
    </row>
    <row r="21" spans="1:16" ht="48">
      <c r="A21" s="229"/>
      <c r="B21" s="106" t="s">
        <v>175</v>
      </c>
      <c r="C21" s="60">
        <v>159</v>
      </c>
      <c r="D21" s="60">
        <v>945</v>
      </c>
      <c r="E21" s="60">
        <v>34</v>
      </c>
      <c r="F21" s="60">
        <v>185</v>
      </c>
      <c r="G21" s="103">
        <v>684.15</v>
      </c>
      <c r="H21" s="60">
        <v>29</v>
      </c>
      <c r="I21" s="60">
        <v>155</v>
      </c>
      <c r="J21" s="113" t="s">
        <v>356</v>
      </c>
      <c r="K21" s="4"/>
      <c r="L21" s="4"/>
      <c r="M21" s="19"/>
      <c r="N21" s="105">
        <f t="shared" si="0"/>
        <v>222</v>
      </c>
      <c r="O21" s="105">
        <f>D21+F21+I21+L21</f>
        <v>1285</v>
      </c>
      <c r="P21" s="105">
        <f t="shared" si="2"/>
        <v>1941.1999999999998</v>
      </c>
    </row>
    <row r="22" spans="1:16" ht="48">
      <c r="A22" s="229"/>
      <c r="B22" s="106" t="s">
        <v>176</v>
      </c>
      <c r="C22" s="60">
        <v>132</v>
      </c>
      <c r="D22" s="60">
        <v>900</v>
      </c>
      <c r="E22" s="60">
        <v>33</v>
      </c>
      <c r="F22" s="60">
        <v>177</v>
      </c>
      <c r="G22" s="103">
        <v>707.15</v>
      </c>
      <c r="H22" s="60">
        <v>19</v>
      </c>
      <c r="I22" s="60">
        <v>149</v>
      </c>
      <c r="J22" s="113" t="s">
        <v>354</v>
      </c>
      <c r="K22" s="4"/>
      <c r="L22" s="4"/>
      <c r="M22" s="19"/>
      <c r="N22" s="105">
        <f t="shared" si="0"/>
        <v>184</v>
      </c>
      <c r="O22" s="105">
        <f>D22+F22+I22+L22</f>
        <v>1226</v>
      </c>
      <c r="P22" s="105">
        <f t="shared" si="2"/>
        <v>1110.94</v>
      </c>
    </row>
    <row r="23" spans="1:16" ht="15.75">
      <c r="A23" s="229"/>
      <c r="B23" s="106" t="s">
        <v>177</v>
      </c>
      <c r="C23" s="60">
        <v>36</v>
      </c>
      <c r="D23" s="60">
        <v>44</v>
      </c>
      <c r="E23" s="60"/>
      <c r="F23" s="60"/>
      <c r="G23" s="103"/>
      <c r="H23" s="60"/>
      <c r="I23" s="60"/>
      <c r="J23" s="113"/>
      <c r="K23" s="4"/>
      <c r="L23" s="4"/>
      <c r="M23" s="19"/>
      <c r="N23" s="105"/>
      <c r="O23" s="105"/>
      <c r="P23" s="105"/>
    </row>
    <row r="24" spans="1:16" ht="30.75" customHeight="1">
      <c r="A24" s="229"/>
      <c r="B24" s="106" t="s">
        <v>178</v>
      </c>
      <c r="C24" s="60">
        <v>178</v>
      </c>
      <c r="D24" s="60">
        <v>1082</v>
      </c>
      <c r="E24" s="60">
        <v>38</v>
      </c>
      <c r="F24" s="60">
        <v>188</v>
      </c>
      <c r="G24" s="103">
        <v>720.87</v>
      </c>
      <c r="H24" s="60">
        <v>33</v>
      </c>
      <c r="I24" s="60">
        <v>171</v>
      </c>
      <c r="J24" s="113" t="s">
        <v>357</v>
      </c>
      <c r="K24" s="4"/>
      <c r="L24" s="4"/>
      <c r="M24" s="19"/>
      <c r="N24" s="105">
        <f>C24+E24+H24</f>
        <v>249</v>
      </c>
      <c r="O24" s="105">
        <f>D24+F24+I24+L24</f>
        <v>1441</v>
      </c>
      <c r="P24" s="105">
        <f>G24+J24+M24</f>
        <v>1184.28</v>
      </c>
    </row>
    <row r="25" spans="1:16" ht="72">
      <c r="A25" s="229"/>
      <c r="B25" s="106" t="s">
        <v>179</v>
      </c>
      <c r="C25" s="60">
        <v>158</v>
      </c>
      <c r="D25" s="60">
        <v>980</v>
      </c>
      <c r="E25" s="60">
        <v>32</v>
      </c>
      <c r="F25" s="60">
        <v>174</v>
      </c>
      <c r="G25" s="103">
        <v>612.3</v>
      </c>
      <c r="H25" s="60">
        <v>13</v>
      </c>
      <c r="I25" s="60">
        <v>80</v>
      </c>
      <c r="J25" s="113" t="s">
        <v>180</v>
      </c>
      <c r="K25" s="4"/>
      <c r="L25" s="4"/>
      <c r="M25" s="19"/>
      <c r="N25" s="105">
        <f>C25+E25+H25</f>
        <v>203</v>
      </c>
      <c r="O25" s="105">
        <f>D25+F25+I25+L25</f>
        <v>1234</v>
      </c>
      <c r="P25" s="105">
        <f>G25+J25+M25</f>
        <v>1045.1</v>
      </c>
    </row>
    <row r="26" spans="1:16" ht="60">
      <c r="A26" s="229"/>
      <c r="B26" s="106" t="s">
        <v>181</v>
      </c>
      <c r="C26" s="60">
        <v>112</v>
      </c>
      <c r="D26" s="60">
        <v>174</v>
      </c>
      <c r="E26" s="60">
        <v>7</v>
      </c>
      <c r="F26" s="60">
        <v>13</v>
      </c>
      <c r="G26" s="103">
        <v>53.94</v>
      </c>
      <c r="H26" s="60">
        <v>0</v>
      </c>
      <c r="I26" s="60">
        <v>0</v>
      </c>
      <c r="J26" s="113" t="s">
        <v>167</v>
      </c>
      <c r="K26" s="4"/>
      <c r="L26" s="4"/>
      <c r="M26" s="19"/>
      <c r="N26" s="105">
        <f>C26+E26+H26</f>
        <v>119</v>
      </c>
      <c r="O26" s="105">
        <f>D26+F26+I26+L26</f>
        <v>187</v>
      </c>
      <c r="P26" s="105">
        <f>G26+J26+M26</f>
        <v>53.94</v>
      </c>
    </row>
    <row r="27" spans="1:16" ht="108">
      <c r="A27" s="229"/>
      <c r="B27" s="106" t="s">
        <v>182</v>
      </c>
      <c r="C27" s="60">
        <v>283</v>
      </c>
      <c r="D27" s="60">
        <v>294</v>
      </c>
      <c r="E27" s="60">
        <v>48</v>
      </c>
      <c r="F27" s="60">
        <v>48</v>
      </c>
      <c r="G27" s="103">
        <v>479.93</v>
      </c>
      <c r="H27" s="60">
        <v>19</v>
      </c>
      <c r="I27" s="60">
        <v>22</v>
      </c>
      <c r="J27" s="104">
        <v>237.82</v>
      </c>
      <c r="K27" s="4"/>
      <c r="L27" s="4"/>
      <c r="M27" s="19"/>
      <c r="N27" s="105">
        <f>C27+E27+H27</f>
        <v>350</v>
      </c>
      <c r="O27" s="105">
        <f>D27+F27+I27+L27</f>
        <v>364</v>
      </c>
      <c r="P27" s="105">
        <f>G27+J27+M27</f>
        <v>717.75</v>
      </c>
    </row>
    <row r="28" spans="1:16" ht="15.75" customHeight="1">
      <c r="A28" s="227" t="s">
        <v>160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</row>
    <row r="29" spans="1:16" ht="108">
      <c r="A29" s="19" t="s">
        <v>101</v>
      </c>
      <c r="B29" s="117" t="s">
        <v>183</v>
      </c>
      <c r="C29" s="39">
        <v>1826</v>
      </c>
      <c r="D29" s="39">
        <v>1826</v>
      </c>
      <c r="E29" s="39">
        <v>360</v>
      </c>
      <c r="F29" s="39">
        <v>360</v>
      </c>
      <c r="G29" s="118">
        <v>4565.84</v>
      </c>
      <c r="H29" s="39">
        <v>1628</v>
      </c>
      <c r="I29" s="39">
        <v>1628</v>
      </c>
      <c r="J29" s="119">
        <v>52844.76</v>
      </c>
      <c r="K29" s="101"/>
      <c r="L29" s="101"/>
      <c r="M29" s="114"/>
      <c r="N29" s="105">
        <f aca="true" t="shared" si="3" ref="N29:N43">C29+E29+H29</f>
        <v>3814</v>
      </c>
      <c r="O29" s="105">
        <f aca="true" t="shared" si="4" ref="O29:O43">D29+F29+I29+L29</f>
        <v>3814</v>
      </c>
      <c r="P29" s="105">
        <f aca="true" t="shared" si="5" ref="P29:P43">G29+J29+M29</f>
        <v>57410.600000000006</v>
      </c>
    </row>
    <row r="30" spans="1:16" ht="82.5" customHeight="1">
      <c r="A30" s="19" t="s">
        <v>111</v>
      </c>
      <c r="B30" s="117" t="s">
        <v>184</v>
      </c>
      <c r="C30" s="39">
        <v>26</v>
      </c>
      <c r="D30" s="39">
        <v>138</v>
      </c>
      <c r="E30" s="39">
        <v>17</v>
      </c>
      <c r="F30" s="39">
        <v>73</v>
      </c>
      <c r="G30" s="118">
        <v>851.1</v>
      </c>
      <c r="H30" s="39">
        <v>6</v>
      </c>
      <c r="I30" s="39">
        <v>10</v>
      </c>
      <c r="J30" s="120" t="s">
        <v>358</v>
      </c>
      <c r="K30" s="101"/>
      <c r="L30" s="101"/>
      <c r="M30" s="114"/>
      <c r="N30" s="105">
        <f t="shared" si="3"/>
        <v>49</v>
      </c>
      <c r="O30" s="105">
        <f t="shared" si="4"/>
        <v>221</v>
      </c>
      <c r="P30" s="105">
        <f t="shared" si="5"/>
        <v>932.2</v>
      </c>
    </row>
    <row r="31" spans="1:16" ht="15.75">
      <c r="A31" s="121" t="s">
        <v>113</v>
      </c>
      <c r="B31" s="117" t="s">
        <v>185</v>
      </c>
      <c r="C31" s="39">
        <v>0</v>
      </c>
      <c r="D31" s="39">
        <v>0</v>
      </c>
      <c r="E31" s="39">
        <v>0</v>
      </c>
      <c r="F31" s="39">
        <v>0</v>
      </c>
      <c r="G31" s="118">
        <v>0</v>
      </c>
      <c r="H31" s="39">
        <v>0</v>
      </c>
      <c r="I31" s="39">
        <v>0</v>
      </c>
      <c r="J31" s="120" t="s">
        <v>167</v>
      </c>
      <c r="K31" s="101"/>
      <c r="L31" s="101"/>
      <c r="M31" s="114"/>
      <c r="N31" s="105">
        <f t="shared" si="3"/>
        <v>0</v>
      </c>
      <c r="O31" s="105">
        <f t="shared" si="4"/>
        <v>0</v>
      </c>
      <c r="P31" s="105">
        <f t="shared" si="5"/>
        <v>0</v>
      </c>
    </row>
    <row r="32" spans="1:16" ht="72">
      <c r="A32" s="19" t="s">
        <v>122</v>
      </c>
      <c r="B32" s="117" t="s">
        <v>186</v>
      </c>
      <c r="C32" s="39">
        <v>0</v>
      </c>
      <c r="D32" s="39">
        <v>0</v>
      </c>
      <c r="E32" s="39">
        <v>0</v>
      </c>
      <c r="F32" s="39">
        <v>0</v>
      </c>
      <c r="G32" s="118">
        <v>0</v>
      </c>
      <c r="H32" s="39">
        <v>0</v>
      </c>
      <c r="I32" s="39">
        <v>0</v>
      </c>
      <c r="J32" s="120" t="s">
        <v>167</v>
      </c>
      <c r="K32" s="101"/>
      <c r="L32" s="101"/>
      <c r="M32" s="114"/>
      <c r="N32" s="105">
        <f t="shared" si="3"/>
        <v>0</v>
      </c>
      <c r="O32" s="105">
        <f t="shared" si="4"/>
        <v>0</v>
      </c>
      <c r="P32" s="105">
        <f t="shared" si="5"/>
        <v>0</v>
      </c>
    </row>
    <row r="33" spans="1:16" ht="24" customHeight="1">
      <c r="A33" s="228" t="s">
        <v>130</v>
      </c>
      <c r="B33" s="122" t="s">
        <v>187</v>
      </c>
      <c r="C33" s="39">
        <v>0</v>
      </c>
      <c r="D33" s="39">
        <v>0</v>
      </c>
      <c r="E33" s="39">
        <v>0</v>
      </c>
      <c r="F33" s="39">
        <v>0</v>
      </c>
      <c r="G33" s="118">
        <v>0</v>
      </c>
      <c r="H33" s="39">
        <v>0</v>
      </c>
      <c r="I33" s="39">
        <v>0</v>
      </c>
      <c r="J33" s="120" t="s">
        <v>167</v>
      </c>
      <c r="K33" s="101"/>
      <c r="L33" s="101"/>
      <c r="M33" s="114"/>
      <c r="N33" s="105">
        <f t="shared" si="3"/>
        <v>0</v>
      </c>
      <c r="O33" s="105">
        <f t="shared" si="4"/>
        <v>0</v>
      </c>
      <c r="P33" s="105">
        <f t="shared" si="5"/>
        <v>0</v>
      </c>
    </row>
    <row r="34" spans="1:16" ht="15.75">
      <c r="A34" s="228"/>
      <c r="B34" s="122" t="s">
        <v>188</v>
      </c>
      <c r="C34" s="39">
        <v>0</v>
      </c>
      <c r="D34" s="39">
        <v>0</v>
      </c>
      <c r="E34" s="39">
        <v>0</v>
      </c>
      <c r="F34" s="39">
        <v>0</v>
      </c>
      <c r="G34" s="118">
        <v>0</v>
      </c>
      <c r="H34" s="39">
        <v>0</v>
      </c>
      <c r="I34" s="39">
        <v>0</v>
      </c>
      <c r="J34" s="120" t="s">
        <v>167</v>
      </c>
      <c r="K34" s="101"/>
      <c r="L34" s="101"/>
      <c r="M34" s="114"/>
      <c r="N34" s="105">
        <f t="shared" si="3"/>
        <v>0</v>
      </c>
      <c r="O34" s="105">
        <f t="shared" si="4"/>
        <v>0</v>
      </c>
      <c r="P34" s="105">
        <f t="shared" si="5"/>
        <v>0</v>
      </c>
    </row>
    <row r="35" spans="1:16" ht="57.75" customHeight="1">
      <c r="A35" s="228"/>
      <c r="B35" s="122" t="s">
        <v>189</v>
      </c>
      <c r="C35" s="39">
        <v>1847</v>
      </c>
      <c r="D35" s="39">
        <v>6032</v>
      </c>
      <c r="E35" s="39">
        <v>339</v>
      </c>
      <c r="F35" s="39">
        <v>1186</v>
      </c>
      <c r="G35" s="118">
        <v>13866.55</v>
      </c>
      <c r="H35" s="39">
        <v>1742</v>
      </c>
      <c r="I35" s="39">
        <v>5684</v>
      </c>
      <c r="J35" s="119">
        <v>237409.88</v>
      </c>
      <c r="K35" s="101"/>
      <c r="L35" s="101"/>
      <c r="M35" s="114"/>
      <c r="N35" s="105">
        <f t="shared" si="3"/>
        <v>3928</v>
      </c>
      <c r="O35" s="105">
        <f t="shared" si="4"/>
        <v>12902</v>
      </c>
      <c r="P35" s="105">
        <f t="shared" si="5"/>
        <v>251276.43</v>
      </c>
    </row>
    <row r="36" spans="1:16" ht="15.75">
      <c r="A36" s="228"/>
      <c r="B36" s="122" t="s">
        <v>190</v>
      </c>
      <c r="C36" s="39">
        <v>127</v>
      </c>
      <c r="D36" s="39">
        <v>136</v>
      </c>
      <c r="E36" s="39">
        <v>43</v>
      </c>
      <c r="F36" s="39">
        <v>44</v>
      </c>
      <c r="G36" s="123">
        <v>490.38</v>
      </c>
      <c r="H36" s="39">
        <v>21</v>
      </c>
      <c r="I36" s="39">
        <v>27</v>
      </c>
      <c r="J36" s="119">
        <v>292.14</v>
      </c>
      <c r="K36" s="101"/>
      <c r="L36" s="101"/>
      <c r="M36" s="114"/>
      <c r="N36" s="105">
        <f t="shared" si="3"/>
        <v>191</v>
      </c>
      <c r="O36" s="105">
        <f t="shared" si="4"/>
        <v>207</v>
      </c>
      <c r="P36" s="105">
        <f t="shared" si="5"/>
        <v>782.52</v>
      </c>
    </row>
    <row r="37" spans="1:16" ht="27.75" customHeight="1">
      <c r="A37" s="228"/>
      <c r="B37" s="122" t="s">
        <v>191</v>
      </c>
      <c r="C37" s="39">
        <v>52</v>
      </c>
      <c r="D37" s="39">
        <v>52</v>
      </c>
      <c r="E37" s="39">
        <v>3</v>
      </c>
      <c r="F37" s="39">
        <v>3</v>
      </c>
      <c r="G37" s="118">
        <v>24.17</v>
      </c>
      <c r="H37" s="39">
        <v>3</v>
      </c>
      <c r="I37" s="39">
        <v>3</v>
      </c>
      <c r="J37" s="119">
        <v>145.98</v>
      </c>
      <c r="K37" s="101"/>
      <c r="L37" s="101"/>
      <c r="M37" s="114"/>
      <c r="N37" s="105">
        <f t="shared" si="3"/>
        <v>58</v>
      </c>
      <c r="O37" s="105">
        <f t="shared" si="4"/>
        <v>58</v>
      </c>
      <c r="P37" s="105">
        <f t="shared" si="5"/>
        <v>170.14999999999998</v>
      </c>
    </row>
    <row r="38" spans="1:16" ht="15.75">
      <c r="A38" s="228"/>
      <c r="B38" s="122" t="s">
        <v>192</v>
      </c>
      <c r="C38" s="39">
        <v>182</v>
      </c>
      <c r="D38" s="39">
        <v>609</v>
      </c>
      <c r="E38" s="39">
        <v>42</v>
      </c>
      <c r="F38" s="39">
        <v>150</v>
      </c>
      <c r="G38" s="118">
        <v>1661.41</v>
      </c>
      <c r="H38" s="39">
        <v>21</v>
      </c>
      <c r="I38" s="39">
        <v>69</v>
      </c>
      <c r="J38" s="119">
        <v>745.89</v>
      </c>
      <c r="K38" s="101"/>
      <c r="L38" s="101"/>
      <c r="M38" s="114"/>
      <c r="N38" s="105">
        <f t="shared" si="3"/>
        <v>245</v>
      </c>
      <c r="O38" s="105">
        <f t="shared" si="4"/>
        <v>828</v>
      </c>
      <c r="P38" s="105">
        <f t="shared" si="5"/>
        <v>2407.3</v>
      </c>
    </row>
    <row r="39" spans="1:16" ht="24">
      <c r="A39" s="228"/>
      <c r="B39" s="122" t="s">
        <v>193</v>
      </c>
      <c r="C39" s="39">
        <v>801</v>
      </c>
      <c r="D39" s="39">
        <v>3335</v>
      </c>
      <c r="E39" s="39">
        <v>252</v>
      </c>
      <c r="F39" s="39">
        <v>983</v>
      </c>
      <c r="G39" s="118">
        <v>9590.09</v>
      </c>
      <c r="H39" s="39">
        <v>1108</v>
      </c>
      <c r="I39" s="39">
        <v>4075</v>
      </c>
      <c r="J39" s="119">
        <v>24232.73</v>
      </c>
      <c r="K39" s="101"/>
      <c r="L39" s="101"/>
      <c r="M39" s="114"/>
      <c r="N39" s="105">
        <f t="shared" si="3"/>
        <v>2161</v>
      </c>
      <c r="O39" s="105">
        <f t="shared" si="4"/>
        <v>8393</v>
      </c>
      <c r="P39" s="105">
        <f t="shared" si="5"/>
        <v>33822.82</v>
      </c>
    </row>
    <row r="40" spans="1:16" ht="72" customHeight="1">
      <c r="A40" s="228" t="s">
        <v>194</v>
      </c>
      <c r="B40" s="122" t="s">
        <v>195</v>
      </c>
      <c r="C40" s="39">
        <v>0</v>
      </c>
      <c r="D40" s="39">
        <v>0</v>
      </c>
      <c r="E40" s="39">
        <v>0</v>
      </c>
      <c r="F40" s="39">
        <v>0</v>
      </c>
      <c r="G40" s="118">
        <v>0</v>
      </c>
      <c r="H40" s="39">
        <v>0</v>
      </c>
      <c r="I40" s="39">
        <v>0</v>
      </c>
      <c r="J40" s="119">
        <v>0</v>
      </c>
      <c r="K40" s="101"/>
      <c r="L40" s="101"/>
      <c r="M40" s="114"/>
      <c r="N40" s="105">
        <f t="shared" si="3"/>
        <v>0</v>
      </c>
      <c r="O40" s="105">
        <f t="shared" si="4"/>
        <v>0</v>
      </c>
      <c r="P40" s="105">
        <f t="shared" si="5"/>
        <v>0</v>
      </c>
    </row>
    <row r="41" spans="1:16" ht="60">
      <c r="A41" s="228"/>
      <c r="B41" s="122" t="s">
        <v>196</v>
      </c>
      <c r="C41" s="39">
        <v>0</v>
      </c>
      <c r="D41" s="39">
        <v>0</v>
      </c>
      <c r="E41" s="39">
        <v>0</v>
      </c>
      <c r="F41" s="39">
        <v>0</v>
      </c>
      <c r="G41" s="118">
        <v>0</v>
      </c>
      <c r="H41" s="39">
        <v>0</v>
      </c>
      <c r="I41" s="39">
        <v>0</v>
      </c>
      <c r="J41" s="120" t="s">
        <v>167</v>
      </c>
      <c r="K41" s="101"/>
      <c r="L41" s="101"/>
      <c r="M41" s="114"/>
      <c r="N41" s="105">
        <f t="shared" si="3"/>
        <v>0</v>
      </c>
      <c r="O41" s="105">
        <f t="shared" si="4"/>
        <v>0</v>
      </c>
      <c r="P41" s="105">
        <f t="shared" si="5"/>
        <v>0</v>
      </c>
    </row>
    <row r="42" spans="1:16" ht="36">
      <c r="A42" s="228"/>
      <c r="B42" s="122" t="s">
        <v>197</v>
      </c>
      <c r="C42" s="39">
        <v>1602</v>
      </c>
      <c r="D42" s="39">
        <v>3060</v>
      </c>
      <c r="E42" s="39">
        <v>248</v>
      </c>
      <c r="F42" s="39">
        <v>494</v>
      </c>
      <c r="G42" s="118">
        <v>4193.39</v>
      </c>
      <c r="H42" s="39">
        <v>1296</v>
      </c>
      <c r="I42" s="39">
        <v>2400</v>
      </c>
      <c r="J42" s="119">
        <v>96874.46</v>
      </c>
      <c r="K42" s="101">
        <v>124</v>
      </c>
      <c r="L42" s="101">
        <v>235</v>
      </c>
      <c r="M42" s="114" t="s">
        <v>359</v>
      </c>
      <c r="N42" s="105">
        <f t="shared" si="3"/>
        <v>3146</v>
      </c>
      <c r="O42" s="105">
        <f t="shared" si="4"/>
        <v>6189</v>
      </c>
      <c r="P42" s="105">
        <f t="shared" si="5"/>
        <v>110597.1</v>
      </c>
    </row>
    <row r="43" spans="1:16" ht="78.75" customHeight="1">
      <c r="A43" s="19" t="s">
        <v>198</v>
      </c>
      <c r="B43" s="122" t="s">
        <v>199</v>
      </c>
      <c r="C43" s="39">
        <v>0</v>
      </c>
      <c r="D43" s="39">
        <v>0</v>
      </c>
      <c r="E43" s="39">
        <v>0</v>
      </c>
      <c r="F43" s="39">
        <v>0</v>
      </c>
      <c r="G43" s="118">
        <v>0</v>
      </c>
      <c r="H43" s="39">
        <v>0</v>
      </c>
      <c r="I43" s="39">
        <v>0</v>
      </c>
      <c r="J43" s="120" t="s">
        <v>167</v>
      </c>
      <c r="K43" s="101"/>
      <c r="L43" s="101"/>
      <c r="M43" s="114"/>
      <c r="N43" s="105">
        <f t="shared" si="3"/>
        <v>0</v>
      </c>
      <c r="O43" s="105">
        <f t="shared" si="4"/>
        <v>0</v>
      </c>
      <c r="P43" s="105">
        <f t="shared" si="5"/>
        <v>0</v>
      </c>
    </row>
    <row r="44" spans="1:16" ht="15" customHeight="1">
      <c r="A44" s="227" t="s">
        <v>200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</row>
    <row r="45" spans="1:16" ht="24" customHeight="1">
      <c r="A45" s="228" t="s">
        <v>25</v>
      </c>
      <c r="B45" s="124" t="s">
        <v>201</v>
      </c>
      <c r="C45" s="39">
        <v>664</v>
      </c>
      <c r="D45" s="39">
        <v>5925</v>
      </c>
      <c r="E45" s="39">
        <v>186</v>
      </c>
      <c r="F45" s="39">
        <v>1812</v>
      </c>
      <c r="G45" s="118">
        <v>11177.78</v>
      </c>
      <c r="H45" s="39">
        <v>705</v>
      </c>
      <c r="I45" s="39">
        <v>6799</v>
      </c>
      <c r="J45" s="119">
        <v>36782.67</v>
      </c>
      <c r="K45" s="101"/>
      <c r="L45" s="101"/>
      <c r="M45" s="114"/>
      <c r="N45" s="105">
        <f>C45+E45+H45</f>
        <v>1555</v>
      </c>
      <c r="O45" s="105">
        <f>D45+F45+I45+L45</f>
        <v>14536</v>
      </c>
      <c r="P45" s="105">
        <f>G45+J45+M45</f>
        <v>47960.45</v>
      </c>
    </row>
    <row r="46" spans="1:16" ht="36">
      <c r="A46" s="228"/>
      <c r="B46" s="124" t="s">
        <v>202</v>
      </c>
      <c r="C46" s="39">
        <v>545</v>
      </c>
      <c r="D46" s="39">
        <v>8177</v>
      </c>
      <c r="E46" s="39">
        <v>158</v>
      </c>
      <c r="F46" s="39">
        <v>2338</v>
      </c>
      <c r="G46" s="118">
        <v>9915</v>
      </c>
      <c r="H46" s="39">
        <v>303</v>
      </c>
      <c r="I46" s="39">
        <v>5547</v>
      </c>
      <c r="J46" s="119">
        <v>15032.37</v>
      </c>
      <c r="K46" s="101"/>
      <c r="L46" s="101"/>
      <c r="M46" s="114"/>
      <c r="N46" s="105">
        <f>C46+E46+H46</f>
        <v>1006</v>
      </c>
      <c r="O46" s="105">
        <f>D46+F46+I46+L46</f>
        <v>16062</v>
      </c>
      <c r="P46" s="105">
        <f>G46+J46+M46</f>
        <v>24947.370000000003</v>
      </c>
    </row>
    <row r="47" spans="1:16" ht="36">
      <c r="A47" s="114" t="s">
        <v>29</v>
      </c>
      <c r="B47" s="124" t="s">
        <v>203</v>
      </c>
      <c r="C47" s="39">
        <v>721</v>
      </c>
      <c r="D47" s="39">
        <v>721</v>
      </c>
      <c r="E47" s="39">
        <v>135</v>
      </c>
      <c r="F47" s="39">
        <v>135</v>
      </c>
      <c r="G47" s="39">
        <v>2269.44</v>
      </c>
      <c r="H47" s="39">
        <v>238</v>
      </c>
      <c r="I47" s="39">
        <v>238</v>
      </c>
      <c r="J47" s="39">
        <v>3860.36</v>
      </c>
      <c r="K47" s="101"/>
      <c r="L47" s="101"/>
      <c r="M47" s="101"/>
      <c r="N47" s="105">
        <f>C47+E47+H47</f>
        <v>1094</v>
      </c>
      <c r="O47" s="105">
        <f>D47+F47+I47+L47</f>
        <v>1094</v>
      </c>
      <c r="P47" s="105">
        <f>G47+J47+M47</f>
        <v>6129.8</v>
      </c>
    </row>
    <row r="48" spans="1:16" ht="86.25" customHeight="1">
      <c r="A48" s="101" t="s">
        <v>204</v>
      </c>
      <c r="B48" s="124" t="s">
        <v>205</v>
      </c>
      <c r="C48" s="39">
        <v>710</v>
      </c>
      <c r="D48" s="39">
        <v>710</v>
      </c>
      <c r="E48" s="39">
        <v>214</v>
      </c>
      <c r="F48" s="39">
        <v>214</v>
      </c>
      <c r="G48" s="118">
        <v>1983.96</v>
      </c>
      <c r="H48" s="39">
        <v>899</v>
      </c>
      <c r="I48" s="39">
        <v>899</v>
      </c>
      <c r="J48" s="119">
        <v>18758.82</v>
      </c>
      <c r="K48" s="101">
        <v>141</v>
      </c>
      <c r="L48" s="101">
        <v>572</v>
      </c>
      <c r="M48" s="114" t="s">
        <v>360</v>
      </c>
      <c r="N48" s="105">
        <f>C48+E48+H48</f>
        <v>1823</v>
      </c>
      <c r="O48" s="105">
        <f>D48+F48+I48+L48</f>
        <v>2395</v>
      </c>
      <c r="P48" s="105">
        <f>G48+J48+M48</f>
        <v>33929.64</v>
      </c>
    </row>
    <row r="49" spans="1:16" ht="15" customHeight="1">
      <c r="A49" s="227" t="s">
        <v>206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</row>
    <row r="50" spans="1:16" ht="106.5" customHeight="1">
      <c r="A50" s="19" t="s">
        <v>207</v>
      </c>
      <c r="B50" s="124" t="s">
        <v>208</v>
      </c>
      <c r="C50" s="39">
        <v>883</v>
      </c>
      <c r="D50" s="39">
        <v>8367</v>
      </c>
      <c r="E50" s="39">
        <v>182</v>
      </c>
      <c r="F50" s="39">
        <v>2279</v>
      </c>
      <c r="G50" s="118">
        <v>11110.95</v>
      </c>
      <c r="H50" s="39">
        <v>608</v>
      </c>
      <c r="I50" s="39">
        <v>4690</v>
      </c>
      <c r="J50" s="119">
        <v>76071.8</v>
      </c>
      <c r="K50" s="101"/>
      <c r="L50" s="101"/>
      <c r="M50" s="114"/>
      <c r="N50" s="105">
        <f>C50+E50+H50</f>
        <v>1673</v>
      </c>
      <c r="O50" s="105">
        <f>D50+F50+I50+L50</f>
        <v>15336</v>
      </c>
      <c r="P50" s="105">
        <f>G50+J50+M50</f>
        <v>87182.75</v>
      </c>
    </row>
    <row r="51" spans="1:16" ht="15" customHeight="1">
      <c r="A51" s="227" t="s">
        <v>209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</row>
    <row r="52" spans="1:16" ht="15.75">
      <c r="A52" s="19" t="s">
        <v>210</v>
      </c>
      <c r="B52" s="125"/>
      <c r="C52" s="126"/>
      <c r="D52" s="126"/>
      <c r="E52" s="126"/>
      <c r="F52" s="126"/>
      <c r="G52" s="127"/>
      <c r="H52" s="126"/>
      <c r="I52" s="126"/>
      <c r="J52" s="128"/>
      <c r="K52" s="14"/>
      <c r="L52" s="14"/>
      <c r="M52" s="128"/>
      <c r="N52" s="105">
        <f>C52+E52+H52</f>
        <v>0</v>
      </c>
      <c r="O52" s="105">
        <f>D52+F52+I52+L52</f>
        <v>0</v>
      </c>
      <c r="P52" s="105">
        <f>G52+J52+M52</f>
        <v>0</v>
      </c>
    </row>
    <row r="53" spans="1:16" ht="15.75">
      <c r="A53" s="129"/>
      <c r="B53" s="106"/>
      <c r="C53" s="60"/>
      <c r="D53" s="60"/>
      <c r="E53" s="60"/>
      <c r="F53" s="60"/>
      <c r="G53" s="103"/>
      <c r="H53" s="60"/>
      <c r="I53" s="60"/>
      <c r="J53" s="113"/>
      <c r="K53" s="4"/>
      <c r="L53" s="4"/>
      <c r="M53" s="19"/>
      <c r="N53" s="105"/>
      <c r="O53" s="105"/>
      <c r="P53" s="105"/>
    </row>
    <row r="54" spans="1:16" ht="15.75">
      <c r="A54" s="129"/>
      <c r="B54" s="106"/>
      <c r="C54" s="60"/>
      <c r="D54" s="60"/>
      <c r="E54" s="60"/>
      <c r="F54" s="60"/>
      <c r="G54" s="103"/>
      <c r="H54" s="60"/>
      <c r="I54" s="60"/>
      <c r="J54" s="113"/>
      <c r="K54" s="4"/>
      <c r="L54" s="4"/>
      <c r="M54" s="19"/>
      <c r="N54" s="105"/>
      <c r="O54" s="105"/>
      <c r="P54" s="105"/>
    </row>
    <row r="55" spans="1:16" ht="15" customHeight="1">
      <c r="A55" s="227" t="s">
        <v>211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</row>
    <row r="56" spans="1:16" ht="15.75">
      <c r="A56" s="19" t="s">
        <v>212</v>
      </c>
      <c r="B56" s="130"/>
      <c r="C56" s="126"/>
      <c r="D56" s="126"/>
      <c r="E56" s="126"/>
      <c r="F56" s="126"/>
      <c r="G56" s="127"/>
      <c r="H56" s="126"/>
      <c r="I56" s="126"/>
      <c r="J56" s="128"/>
      <c r="K56" s="14"/>
      <c r="L56" s="14"/>
      <c r="M56" s="128"/>
      <c r="N56" s="105"/>
      <c r="O56" s="105"/>
      <c r="P56" s="105"/>
    </row>
    <row r="57" spans="1:16" ht="15" customHeight="1">
      <c r="A57" s="230" t="s">
        <v>213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</row>
    <row r="58" spans="1:16" ht="38.25">
      <c r="A58" s="19" t="s">
        <v>214</v>
      </c>
      <c r="B58" s="125" t="s">
        <v>215</v>
      </c>
      <c r="C58" s="79"/>
      <c r="D58" s="39"/>
      <c r="E58" s="39"/>
      <c r="F58" s="39"/>
      <c r="G58" s="118"/>
      <c r="H58" s="39"/>
      <c r="I58" s="39"/>
      <c r="J58" s="120"/>
      <c r="K58" s="39"/>
      <c r="L58" s="101"/>
      <c r="M58" s="114"/>
      <c r="N58" s="131">
        <f>C58+E58+H58</f>
        <v>0</v>
      </c>
      <c r="O58" s="131">
        <f>D58+F58+I58+L58</f>
        <v>0</v>
      </c>
      <c r="P58" s="131">
        <f>G58+J58+M58</f>
        <v>0</v>
      </c>
    </row>
    <row r="59" spans="1:16" ht="38.25">
      <c r="A59" s="19" t="s">
        <v>216</v>
      </c>
      <c r="B59" s="125" t="s">
        <v>217</v>
      </c>
      <c r="C59" s="39"/>
      <c r="D59" s="39"/>
      <c r="E59" s="39"/>
      <c r="F59" s="39"/>
      <c r="G59" s="118"/>
      <c r="H59" s="39"/>
      <c r="I59" s="39"/>
      <c r="J59" s="120"/>
      <c r="K59" s="39"/>
      <c r="L59" s="101"/>
      <c r="M59" s="114"/>
      <c r="N59" s="131">
        <f>C59+E59+H59</f>
        <v>0</v>
      </c>
      <c r="O59" s="131">
        <f>D59+F59+I59+L59</f>
        <v>0</v>
      </c>
      <c r="P59" s="131">
        <f>G59+J59+M59</f>
        <v>0</v>
      </c>
    </row>
    <row r="60" spans="1:16" ht="25.5">
      <c r="A60" s="19" t="s">
        <v>218</v>
      </c>
      <c r="B60" s="125" t="s">
        <v>219</v>
      </c>
      <c r="C60" s="39"/>
      <c r="D60" s="39"/>
      <c r="E60" s="39"/>
      <c r="F60" s="39"/>
      <c r="G60" s="118"/>
      <c r="H60" s="39"/>
      <c r="I60" s="39"/>
      <c r="J60" s="120"/>
      <c r="K60" s="39"/>
      <c r="L60" s="101"/>
      <c r="M60" s="114"/>
      <c r="N60" s="105">
        <f>C60+E60+H60</f>
        <v>0</v>
      </c>
      <c r="O60" s="105">
        <f>D60+F60+I60+L60</f>
        <v>0</v>
      </c>
      <c r="P60" s="105">
        <f>G60+J60+M60</f>
        <v>0</v>
      </c>
    </row>
    <row r="61" spans="1:16" ht="15.75" customHeight="1">
      <c r="A61" s="230" t="s">
        <v>220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</row>
    <row r="62" spans="1:16" ht="28.5" customHeight="1">
      <c r="A62" s="19" t="s">
        <v>221</v>
      </c>
      <c r="B62" s="132" t="s">
        <v>222</v>
      </c>
      <c r="C62" s="133"/>
      <c r="D62" s="133"/>
      <c r="E62" s="133"/>
      <c r="F62" s="133"/>
      <c r="G62" s="134"/>
      <c r="H62" s="133"/>
      <c r="I62" s="133"/>
      <c r="J62" s="135"/>
      <c r="K62" s="14"/>
      <c r="L62" s="14"/>
      <c r="M62" s="128"/>
      <c r="N62" s="105">
        <f>C62+E62+H62</f>
        <v>0</v>
      </c>
      <c r="O62" s="105">
        <f>D62+F62+I62+L62</f>
        <v>0</v>
      </c>
      <c r="P62" s="105">
        <f>G62+J62+M62</f>
        <v>0</v>
      </c>
    </row>
    <row r="63" spans="1:16" ht="43.5" customHeight="1">
      <c r="A63" s="101" t="s">
        <v>223</v>
      </c>
      <c r="B63" s="136" t="s">
        <v>224</v>
      </c>
      <c r="C63" s="133"/>
      <c r="D63" s="133"/>
      <c r="E63" s="133"/>
      <c r="F63" s="133"/>
      <c r="G63" s="134"/>
      <c r="H63" s="133"/>
      <c r="I63" s="133"/>
      <c r="J63" s="135"/>
      <c r="K63" s="14"/>
      <c r="L63" s="14"/>
      <c r="M63" s="128"/>
      <c r="N63" s="105">
        <f>C63+E63+H63</f>
        <v>0</v>
      </c>
      <c r="O63" s="105">
        <f>D63+F63+I63+L63</f>
        <v>0</v>
      </c>
      <c r="P63" s="105">
        <f>G63+J63+M63</f>
        <v>0</v>
      </c>
    </row>
    <row r="64" spans="1:16" ht="43.5" customHeight="1">
      <c r="A64" s="137" t="s">
        <v>225</v>
      </c>
      <c r="B64" s="108" t="s">
        <v>226</v>
      </c>
      <c r="C64" s="138">
        <v>1052</v>
      </c>
      <c r="D64" s="138">
        <v>1052</v>
      </c>
      <c r="E64" s="138">
        <v>148</v>
      </c>
      <c r="F64" s="138">
        <v>148</v>
      </c>
      <c r="G64" s="139">
        <v>1933.42</v>
      </c>
      <c r="H64" s="138">
        <v>496</v>
      </c>
      <c r="I64" s="138">
        <v>496</v>
      </c>
      <c r="J64" s="140">
        <v>4022.56</v>
      </c>
      <c r="K64" s="141"/>
      <c r="L64" s="141"/>
      <c r="M64" s="137"/>
      <c r="N64" s="142">
        <f>C64+E64+H64</f>
        <v>1696</v>
      </c>
      <c r="O64" s="142">
        <f>D64+F64+I64+L64</f>
        <v>1696</v>
      </c>
      <c r="P64" s="142">
        <f>G64+J64+M64</f>
        <v>5955.98</v>
      </c>
    </row>
    <row r="65" spans="1:16" ht="48.75" customHeight="1">
      <c r="A65" s="143" t="s">
        <v>227</v>
      </c>
      <c r="B65" s="144" t="s">
        <v>228</v>
      </c>
      <c r="C65" s="145">
        <v>89</v>
      </c>
      <c r="D65" s="138">
        <v>301</v>
      </c>
      <c r="E65" s="138">
        <v>4</v>
      </c>
      <c r="F65" s="138">
        <v>32</v>
      </c>
      <c r="G65" s="139">
        <v>143.84</v>
      </c>
      <c r="H65" s="138"/>
      <c r="I65" s="138"/>
      <c r="J65" s="140"/>
      <c r="K65" s="141"/>
      <c r="L65" s="141"/>
      <c r="M65" s="137"/>
      <c r="N65" s="142">
        <f>C65+E65+H65</f>
        <v>93</v>
      </c>
      <c r="O65" s="142">
        <f>D65+F65+I65+L65</f>
        <v>333</v>
      </c>
      <c r="P65" s="142">
        <f>G65+J65+M65</f>
        <v>143.84</v>
      </c>
    </row>
    <row r="66" spans="1:16" ht="15" customHeight="1">
      <c r="A66" s="214" t="s">
        <v>229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16" ht="12.75">
      <c r="A67" s="146" t="s">
        <v>230</v>
      </c>
      <c r="B67" s="147" t="s">
        <v>230</v>
      </c>
      <c r="C67" s="148">
        <f aca="true" t="shared" si="6" ref="C67:P67">SUM(C8+C9+C10+C11+C12+C13+C14+C15+C16+C17+C18+C19+C20+C21+C22+C24+C25+C26+C27+C29+C30+C31+C32+C33+C34+C35+C36+C37+C38+C39+C40+C41+C42+C43+C45+C46+C47+C48+C50+C52+C53+C54+C56+C58+C59+C60+C62+C63+C65+C64+C23)</f>
        <v>19204</v>
      </c>
      <c r="D67" s="148">
        <f t="shared" si="6"/>
        <v>86648</v>
      </c>
      <c r="E67" s="148">
        <f t="shared" si="6"/>
        <v>3783</v>
      </c>
      <c r="F67" s="148">
        <f t="shared" si="6"/>
        <v>19213</v>
      </c>
      <c r="G67" s="148">
        <f t="shared" si="6"/>
        <v>146754.16</v>
      </c>
      <c r="H67" s="148">
        <f t="shared" si="6"/>
        <v>14812</v>
      </c>
      <c r="I67" s="148">
        <f t="shared" si="6"/>
        <v>66805</v>
      </c>
      <c r="J67" s="148">
        <f t="shared" si="6"/>
        <v>1182073.1300000006</v>
      </c>
      <c r="K67" s="148">
        <f t="shared" si="6"/>
        <v>265</v>
      </c>
      <c r="L67" s="148">
        <f t="shared" si="6"/>
        <v>807</v>
      </c>
      <c r="M67" s="148">
        <f t="shared" si="6"/>
        <v>22716.11</v>
      </c>
      <c r="N67" s="148">
        <f t="shared" si="6"/>
        <v>38411</v>
      </c>
      <c r="O67" s="148">
        <f t="shared" si="6"/>
        <v>173429</v>
      </c>
      <c r="P67" s="149">
        <f t="shared" si="6"/>
        <v>1351543.4</v>
      </c>
    </row>
    <row r="68" spans="1:13" ht="9.75" customHeight="1">
      <c r="A68" s="150"/>
      <c r="B68" s="1"/>
      <c r="C68" s="151"/>
      <c r="D68" s="151"/>
      <c r="E68" s="151"/>
      <c r="F68" s="151"/>
      <c r="G68" s="152"/>
      <c r="H68" s="151"/>
      <c r="I68" s="151"/>
      <c r="J68" s="150"/>
      <c r="K68" s="1"/>
      <c r="L68" s="1"/>
      <c r="M68" s="150"/>
    </row>
    <row r="69" spans="1:13" ht="15.75">
      <c r="A69" s="150"/>
      <c r="B69" s="24" t="s">
        <v>231</v>
      </c>
      <c r="C69" s="151"/>
      <c r="D69" s="151"/>
      <c r="E69" s="151"/>
      <c r="F69" s="151"/>
      <c r="G69" s="152"/>
      <c r="H69" s="151"/>
      <c r="I69" s="151"/>
      <c r="J69" s="150"/>
      <c r="K69" s="1"/>
      <c r="L69" s="1"/>
      <c r="M69" s="150"/>
    </row>
    <row r="70" spans="1:13" ht="15.75">
      <c r="A70" s="150"/>
      <c r="B70" s="26" t="s">
        <v>232</v>
      </c>
      <c r="C70" s="209" t="s">
        <v>49</v>
      </c>
      <c r="D70" s="209"/>
      <c r="E70" s="32" t="s">
        <v>137</v>
      </c>
      <c r="F70" s="28" t="s">
        <v>138</v>
      </c>
      <c r="G70" s="153" t="s">
        <v>139</v>
      </c>
      <c r="H70" s="37"/>
      <c r="I70" s="151"/>
      <c r="J70" s="150"/>
      <c r="K70" s="1"/>
      <c r="L70" s="1"/>
      <c r="M70" s="150"/>
    </row>
    <row r="71" spans="1:13" ht="15.75">
      <c r="A71" s="150"/>
      <c r="B71" s="30" t="s">
        <v>52</v>
      </c>
      <c r="C71" s="210" t="s">
        <v>53</v>
      </c>
      <c r="D71" s="210"/>
      <c r="E71" s="26"/>
      <c r="F71" s="32"/>
      <c r="G71" s="153"/>
      <c r="H71" s="37"/>
      <c r="I71" s="151"/>
      <c r="J71" s="150"/>
      <c r="K71" s="1"/>
      <c r="L71" s="1"/>
      <c r="M71" s="150"/>
    </row>
    <row r="72" spans="1:13" ht="15.75">
      <c r="A72" s="150"/>
      <c r="B72" s="26" t="s">
        <v>233</v>
      </c>
      <c r="C72" s="209" t="s">
        <v>49</v>
      </c>
      <c r="D72" s="209"/>
      <c r="E72" s="32" t="s">
        <v>144</v>
      </c>
      <c r="F72" s="28" t="s">
        <v>138</v>
      </c>
      <c r="G72" s="153" t="s">
        <v>145</v>
      </c>
      <c r="H72" s="37"/>
      <c r="I72" s="151"/>
      <c r="J72" s="150"/>
      <c r="K72" s="1"/>
      <c r="L72" s="1"/>
      <c r="M72" s="150"/>
    </row>
    <row r="73" spans="1:13" ht="15.75">
      <c r="A73" s="150"/>
      <c r="B73" s="26"/>
      <c r="C73" s="86"/>
      <c r="D73" s="87"/>
      <c r="E73" s="32" t="s">
        <v>146</v>
      </c>
      <c r="F73" s="28"/>
      <c r="G73" s="153"/>
      <c r="H73" s="37"/>
      <c r="I73" s="151"/>
      <c r="J73" s="150"/>
      <c r="K73" s="1"/>
      <c r="L73" s="1"/>
      <c r="M73" s="150"/>
    </row>
    <row r="74" spans="1:13" ht="15.75">
      <c r="A74" s="150"/>
      <c r="B74" s="26"/>
      <c r="C74" s="86"/>
      <c r="D74" s="87"/>
      <c r="E74" s="32" t="s">
        <v>147</v>
      </c>
      <c r="F74" s="28"/>
      <c r="G74" s="153"/>
      <c r="H74" s="37"/>
      <c r="I74" s="151"/>
      <c r="J74" s="150"/>
      <c r="K74" s="1"/>
      <c r="L74" s="1"/>
      <c r="M74" s="150"/>
    </row>
    <row r="75" spans="1:13" ht="15.75">
      <c r="A75" s="150"/>
      <c r="B75" s="88" t="s">
        <v>56</v>
      </c>
      <c r="C75" s="210" t="s">
        <v>53</v>
      </c>
      <c r="D75" s="210"/>
      <c r="E75" s="35"/>
      <c r="F75" s="37"/>
      <c r="G75" s="154" t="s">
        <v>57</v>
      </c>
      <c r="H75" s="26"/>
      <c r="I75" s="151"/>
      <c r="J75" s="150"/>
      <c r="K75" s="1"/>
      <c r="L75" s="1"/>
      <c r="M75" s="150"/>
    </row>
  </sheetData>
  <sheetProtection selectLockedCells="1" selectUnlockedCells="1"/>
  <mergeCells count="28">
    <mergeCell ref="A61:P61"/>
    <mergeCell ref="A66:P66"/>
    <mergeCell ref="C70:D70"/>
    <mergeCell ref="C71:D71"/>
    <mergeCell ref="C72:D72"/>
    <mergeCell ref="C75:D75"/>
    <mergeCell ref="A44:P44"/>
    <mergeCell ref="A45:A46"/>
    <mergeCell ref="A49:P49"/>
    <mergeCell ref="A51:P51"/>
    <mergeCell ref="A55:P55"/>
    <mergeCell ref="A57:P57"/>
    <mergeCell ref="A7:P7"/>
    <mergeCell ref="A8:A9"/>
    <mergeCell ref="A14:A27"/>
    <mergeCell ref="A28:P28"/>
    <mergeCell ref="A33:A39"/>
    <mergeCell ref="A40:A42"/>
    <mergeCell ref="M1:P1"/>
    <mergeCell ref="A2:P2"/>
    <mergeCell ref="A3:P3"/>
    <mergeCell ref="A4:A5"/>
    <mergeCell ref="B4:B5"/>
    <mergeCell ref="C4:D4"/>
    <mergeCell ref="E4:G4"/>
    <mergeCell ref="H4:J4"/>
    <mergeCell ref="K4:M4"/>
    <mergeCell ref="N4:P4"/>
  </mergeCells>
  <printOptions/>
  <pageMargins left="0.1701388888888889" right="0.1701388888888889" top="0.1798611111111111" bottom="0.1701388888888889" header="0.5118055555555555" footer="0.5118055555555555"/>
  <pageSetup horizontalDpi="300" verticalDpi="3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zoomScalePageLayoutView="0" workbookViewId="0" topLeftCell="A4">
      <selection activeCell="C13" sqref="C13"/>
    </sheetView>
  </sheetViews>
  <sheetFormatPr defaultColWidth="8.28125" defaultRowHeight="12.75"/>
  <cols>
    <col min="1" max="1" width="6.57421875" style="0" customWidth="1"/>
    <col min="2" max="2" width="72.421875" style="0" customWidth="1"/>
    <col min="3" max="3" width="37.57421875" style="0" customWidth="1"/>
  </cols>
  <sheetData>
    <row r="1" ht="76.5">
      <c r="C1" s="155" t="s">
        <v>234</v>
      </c>
    </row>
    <row r="2" spans="1:3" ht="57" customHeight="1">
      <c r="A2" s="231" t="s">
        <v>235</v>
      </c>
      <c r="B2" s="231"/>
      <c r="C2" s="231"/>
    </row>
    <row r="3" spans="1:3" ht="17.25" customHeight="1">
      <c r="A3" s="231" t="s">
        <v>364</v>
      </c>
      <c r="B3" s="231"/>
      <c r="C3" s="231"/>
    </row>
    <row r="4" spans="1:3" ht="15" customHeight="1">
      <c r="A4" s="1"/>
      <c r="B4" s="1"/>
      <c r="C4" s="1"/>
    </row>
    <row r="5" spans="1:3" ht="29.25" customHeight="1">
      <c r="A5" s="156" t="s">
        <v>150</v>
      </c>
      <c r="B5" s="156" t="s">
        <v>236</v>
      </c>
      <c r="C5" s="156" t="s">
        <v>237</v>
      </c>
    </row>
    <row r="6" spans="1:3" ht="15.75">
      <c r="A6" s="157">
        <v>1</v>
      </c>
      <c r="B6" s="158">
        <v>2</v>
      </c>
      <c r="C6" s="158">
        <v>3</v>
      </c>
    </row>
    <row r="7" spans="1:3" ht="31.5" customHeight="1">
      <c r="A7" s="159">
        <v>1</v>
      </c>
      <c r="B7" s="160" t="s">
        <v>238</v>
      </c>
      <c r="C7" s="161" t="s">
        <v>239</v>
      </c>
    </row>
    <row r="8" spans="1:3" ht="31.5">
      <c r="A8" s="159">
        <v>2</v>
      </c>
      <c r="B8" s="162" t="s">
        <v>240</v>
      </c>
      <c r="C8" s="163">
        <v>64556</v>
      </c>
    </row>
    <row r="9" spans="1:3" ht="31.5">
      <c r="A9" s="159">
        <v>3</v>
      </c>
      <c r="B9" s="162" t="s">
        <v>241</v>
      </c>
      <c r="C9" s="163">
        <v>30</v>
      </c>
    </row>
    <row r="10" spans="1:3" ht="36.75" customHeight="1">
      <c r="A10" s="159">
        <v>4</v>
      </c>
      <c r="B10" s="162" t="s">
        <v>242</v>
      </c>
      <c r="C10" s="163">
        <v>335</v>
      </c>
    </row>
    <row r="11" spans="1:3" ht="21.75" customHeight="1">
      <c r="A11" s="159">
        <v>5</v>
      </c>
      <c r="B11" s="162" t="s">
        <v>243</v>
      </c>
      <c r="C11" s="163">
        <v>289</v>
      </c>
    </row>
    <row r="12" spans="1:4" ht="22.5" customHeight="1">
      <c r="A12" s="159">
        <v>6</v>
      </c>
      <c r="B12" s="162" t="s">
        <v>244</v>
      </c>
      <c r="C12" s="164">
        <v>792</v>
      </c>
      <c r="D12">
        <v>12</v>
      </c>
    </row>
    <row r="13" spans="1:4" ht="18.75" customHeight="1">
      <c r="A13" s="165" t="s">
        <v>245</v>
      </c>
      <c r="B13" s="166" t="s">
        <v>246</v>
      </c>
      <c r="C13" s="167">
        <f>C14+C15+C16+C17+C18+C19+C20</f>
        <v>173429</v>
      </c>
      <c r="D13" t="s">
        <v>247</v>
      </c>
    </row>
    <row r="14" spans="1:3" ht="15.75">
      <c r="A14" s="168" t="s">
        <v>221</v>
      </c>
      <c r="B14" s="169" t="s">
        <v>248</v>
      </c>
      <c r="C14" s="164">
        <v>121977</v>
      </c>
    </row>
    <row r="15" spans="1:3" ht="15.75">
      <c r="A15" s="168" t="s">
        <v>223</v>
      </c>
      <c r="B15" s="169" t="s">
        <v>249</v>
      </c>
      <c r="C15" s="164">
        <v>34087</v>
      </c>
    </row>
    <row r="16" spans="1:3" ht="15.75">
      <c r="A16" s="168" t="s">
        <v>225</v>
      </c>
      <c r="B16" s="169" t="s">
        <v>250</v>
      </c>
      <c r="C16" s="164">
        <v>15336</v>
      </c>
    </row>
    <row r="17" spans="1:3" ht="15.75">
      <c r="A17" s="168" t="s">
        <v>227</v>
      </c>
      <c r="B17" s="169" t="s">
        <v>251</v>
      </c>
      <c r="C17" s="164">
        <v>0</v>
      </c>
    </row>
    <row r="18" spans="1:3" ht="15.75">
      <c r="A18" s="168" t="s">
        <v>252</v>
      </c>
      <c r="B18" s="169" t="s">
        <v>253</v>
      </c>
      <c r="C18" s="164">
        <v>0</v>
      </c>
    </row>
    <row r="19" spans="1:3" ht="15.75">
      <c r="A19" s="168" t="s">
        <v>254</v>
      </c>
      <c r="B19" s="169" t="s">
        <v>255</v>
      </c>
      <c r="C19" s="164">
        <v>0</v>
      </c>
    </row>
    <row r="20" spans="1:3" ht="31.5">
      <c r="A20" s="168" t="s">
        <v>256</v>
      </c>
      <c r="B20" s="169" t="s">
        <v>257</v>
      </c>
      <c r="C20" s="164">
        <v>2029</v>
      </c>
    </row>
    <row r="21" spans="1:3" ht="15.75">
      <c r="A21" s="159" t="s">
        <v>258</v>
      </c>
      <c r="B21" s="162" t="s">
        <v>259</v>
      </c>
      <c r="C21" s="163"/>
    </row>
    <row r="22" spans="1:3" ht="18.75" customHeight="1">
      <c r="A22" s="165" t="s">
        <v>260</v>
      </c>
      <c r="B22" s="166" t="s">
        <v>261</v>
      </c>
      <c r="C22" s="170">
        <v>46</v>
      </c>
    </row>
    <row r="23" spans="1:3" ht="18.75" customHeight="1">
      <c r="A23" s="168" t="s">
        <v>262</v>
      </c>
      <c r="B23" s="166" t="s">
        <v>263</v>
      </c>
      <c r="C23" s="170">
        <v>6</v>
      </c>
    </row>
    <row r="24" spans="1:3" ht="15.75">
      <c r="A24" s="168" t="s">
        <v>264</v>
      </c>
      <c r="B24" s="169" t="s">
        <v>265</v>
      </c>
      <c r="C24" s="164">
        <v>40</v>
      </c>
    </row>
    <row r="25" spans="1:3" ht="24.75" customHeight="1">
      <c r="A25" s="165" t="s">
        <v>266</v>
      </c>
      <c r="B25" s="166" t="s">
        <v>267</v>
      </c>
      <c r="C25" s="170">
        <v>46</v>
      </c>
    </row>
    <row r="26" spans="1:3" ht="24.75" customHeight="1">
      <c r="A26" s="168" t="s">
        <v>268</v>
      </c>
      <c r="B26" s="166" t="s">
        <v>263</v>
      </c>
      <c r="C26" s="170">
        <v>6</v>
      </c>
    </row>
    <row r="27" spans="1:3" ht="15.75">
      <c r="A27" s="168" t="s">
        <v>269</v>
      </c>
      <c r="B27" s="169" t="s">
        <v>265</v>
      </c>
      <c r="C27" s="164">
        <v>40</v>
      </c>
    </row>
    <row r="28" spans="1:3" ht="21.75" customHeight="1">
      <c r="A28" s="159" t="s">
        <v>270</v>
      </c>
      <c r="B28" s="162" t="s">
        <v>271</v>
      </c>
      <c r="C28" s="171">
        <v>1</v>
      </c>
    </row>
    <row r="29" spans="1:3" ht="24" customHeight="1">
      <c r="A29" s="159" t="s">
        <v>272</v>
      </c>
      <c r="B29" s="162" t="s">
        <v>273</v>
      </c>
      <c r="C29" s="163"/>
    </row>
    <row r="30" spans="1:3" ht="22.5" customHeight="1">
      <c r="A30" s="159" t="s">
        <v>274</v>
      </c>
      <c r="B30" s="162" t="s">
        <v>275</v>
      </c>
      <c r="C30" s="172"/>
    </row>
    <row r="31" spans="1:3" ht="25.5" customHeight="1">
      <c r="A31" s="165" t="s">
        <v>276</v>
      </c>
      <c r="B31" s="166" t="s">
        <v>277</v>
      </c>
      <c r="C31" s="8">
        <f>SUM(C33:C33)</f>
        <v>0</v>
      </c>
    </row>
    <row r="32" spans="1:3" ht="25.5" customHeight="1">
      <c r="A32" s="168" t="s">
        <v>278</v>
      </c>
      <c r="B32" s="166" t="s">
        <v>263</v>
      </c>
      <c r="C32" s="8">
        <v>0</v>
      </c>
    </row>
    <row r="33" spans="1:3" ht="31.5">
      <c r="A33" s="168" t="s">
        <v>279</v>
      </c>
      <c r="B33" s="169" t="s">
        <v>265</v>
      </c>
      <c r="C33" s="13">
        <v>0</v>
      </c>
    </row>
    <row r="34" spans="1:3" ht="21.75" customHeight="1">
      <c r="A34" s="173" t="s">
        <v>280</v>
      </c>
      <c r="B34" s="162" t="s">
        <v>281</v>
      </c>
      <c r="C34" s="172"/>
    </row>
    <row r="35" spans="1:3" ht="21" customHeight="1">
      <c r="A35" s="159" t="s">
        <v>282</v>
      </c>
      <c r="B35" s="174" t="s">
        <v>283</v>
      </c>
      <c r="C35" s="175">
        <v>14629.11</v>
      </c>
    </row>
    <row r="36" spans="1:3" ht="15.75" customHeight="1">
      <c r="A36" s="168" t="s">
        <v>284</v>
      </c>
      <c r="B36" s="176" t="s">
        <v>285</v>
      </c>
      <c r="C36" s="175">
        <v>12000.16</v>
      </c>
    </row>
    <row r="37" spans="1:3" ht="15.75" customHeight="1">
      <c r="A37" s="168" t="s">
        <v>286</v>
      </c>
      <c r="B37" s="176" t="s">
        <v>287</v>
      </c>
      <c r="C37" s="175">
        <v>21788</v>
      </c>
    </row>
    <row r="38" spans="1:3" ht="22.5" customHeight="1">
      <c r="A38" s="168" t="s">
        <v>288</v>
      </c>
      <c r="B38" s="176" t="s">
        <v>289</v>
      </c>
      <c r="C38" s="175">
        <v>17525.02</v>
      </c>
    </row>
    <row r="39" spans="1:3" ht="12.75">
      <c r="A39" s="36"/>
      <c r="B39" s="36"/>
      <c r="C39" s="36"/>
    </row>
    <row r="40" spans="1:3" ht="15.75">
      <c r="A40" s="1"/>
      <c r="B40" s="24" t="s">
        <v>290</v>
      </c>
      <c r="C40" s="1"/>
    </row>
    <row r="41" spans="1:3" ht="15.75">
      <c r="A41" s="1"/>
      <c r="B41" s="24"/>
      <c r="C41" s="1"/>
    </row>
    <row r="42" spans="1:3" ht="15.75">
      <c r="A42" s="1"/>
      <c r="B42" s="24" t="s">
        <v>291</v>
      </c>
      <c r="C42" s="28" t="s">
        <v>292</v>
      </c>
    </row>
    <row r="43" spans="1:3" ht="15.75">
      <c r="A43" s="1"/>
      <c r="B43" s="177" t="s">
        <v>293</v>
      </c>
      <c r="C43" s="1"/>
    </row>
    <row r="44" spans="1:3" ht="15.75">
      <c r="A44" s="1"/>
      <c r="B44" s="24" t="s">
        <v>363</v>
      </c>
      <c r="C44" s="28" t="s">
        <v>142</v>
      </c>
    </row>
    <row r="45" spans="1:3" ht="15.75">
      <c r="A45" s="1"/>
      <c r="B45" s="177" t="s">
        <v>294</v>
      </c>
      <c r="C45" s="1"/>
    </row>
    <row r="46" spans="2:6" ht="15.75">
      <c r="B46" s="24" t="s">
        <v>295</v>
      </c>
      <c r="C46" s="28" t="s">
        <v>296</v>
      </c>
      <c r="D46" s="28"/>
      <c r="E46" s="27" t="s">
        <v>56</v>
      </c>
      <c r="F46" s="28" t="s">
        <v>56</v>
      </c>
    </row>
    <row r="47" spans="2:6" ht="15.75">
      <c r="B47" s="24" t="s">
        <v>297</v>
      </c>
      <c r="C47" s="28"/>
      <c r="D47" s="28"/>
      <c r="E47" s="27"/>
      <c r="F47" s="28"/>
    </row>
    <row r="48" spans="2:6" ht="15.75">
      <c r="B48" s="24" t="s">
        <v>298</v>
      </c>
      <c r="C48" s="28"/>
      <c r="D48" s="28"/>
      <c r="E48" s="27"/>
      <c r="F48" s="28"/>
    </row>
    <row r="49" spans="2:6" ht="15.75">
      <c r="B49" s="177" t="s">
        <v>299</v>
      </c>
      <c r="C49" s="210" t="s">
        <v>56</v>
      </c>
      <c r="D49" s="210"/>
      <c r="E49" s="35"/>
      <c r="F49" s="26" t="s">
        <v>56</v>
      </c>
    </row>
  </sheetData>
  <sheetProtection selectLockedCells="1" selectUnlockedCells="1"/>
  <mergeCells count="3">
    <mergeCell ref="A2:C2"/>
    <mergeCell ref="A3:C3"/>
    <mergeCell ref="C49:D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zoomScalePageLayoutView="0" workbookViewId="0" topLeftCell="A1">
      <selection activeCell="G6" sqref="G6:H6"/>
    </sheetView>
  </sheetViews>
  <sheetFormatPr defaultColWidth="10.28125" defaultRowHeight="12.75"/>
  <cols>
    <col min="1" max="7" width="14.28125" style="0" customWidth="1"/>
    <col min="8" max="8" width="26.28125" style="0" customWidth="1"/>
    <col min="9" max="9" width="6.28125" style="0" customWidth="1"/>
    <col min="10" max="10" width="5.57421875" style="0" customWidth="1"/>
    <col min="11" max="11" width="24.28125" style="0" customWidth="1"/>
    <col min="12" max="12" width="9.421875" style="0" customWidth="1"/>
    <col min="13" max="13" width="11.28125" style="0" customWidth="1"/>
    <col min="14" max="14" width="12.57421875" style="0" customWidth="1"/>
    <col min="15" max="15" width="8.28125" style="0" customWidth="1"/>
    <col min="16" max="16" width="12.421875" style="0" customWidth="1"/>
    <col min="17" max="17" width="8.28125" style="0" customWidth="1"/>
    <col min="18" max="18" width="12.57421875" style="0" customWidth="1"/>
    <col min="19" max="19" width="8.28125" style="0" customWidth="1"/>
    <col min="20" max="20" width="13.28125" style="0" customWidth="1"/>
    <col min="21" max="21" width="7.57421875" style="0" customWidth="1"/>
    <col min="22" max="22" width="13.28125" style="0" customWidth="1"/>
    <col min="23" max="23" width="8.28125" style="0" customWidth="1"/>
    <col min="24" max="24" width="12.28125" style="0" customWidth="1"/>
    <col min="25" max="25" width="8.28125" style="0" customWidth="1"/>
    <col min="26" max="26" width="12.57421875" style="0" customWidth="1"/>
    <col min="27" max="27" width="8.28125" style="0" customWidth="1"/>
    <col min="28" max="28" width="12.421875" style="0" customWidth="1"/>
    <col min="29" max="29" width="8.28125" style="0" customWidth="1"/>
    <col min="30" max="30" width="12.57421875" style="0" customWidth="1"/>
    <col min="31" max="31" width="9.28125" style="0" customWidth="1"/>
    <col min="32" max="32" width="13.57421875" style="0" customWidth="1"/>
  </cols>
  <sheetData>
    <row r="1" spans="7:8" ht="80.25" customHeight="1">
      <c r="G1" s="221" t="s">
        <v>300</v>
      </c>
      <c r="H1" s="221"/>
    </row>
    <row r="2" spans="1:8" ht="52.5" customHeight="1">
      <c r="A2" s="232" t="s">
        <v>301</v>
      </c>
      <c r="B2" s="232"/>
      <c r="C2" s="232"/>
      <c r="D2" s="232"/>
      <c r="E2" s="232"/>
      <c r="F2" s="232"/>
      <c r="G2" s="232"/>
      <c r="H2" s="232"/>
    </row>
    <row r="3" spans="1:8" ht="18.75" customHeight="1">
      <c r="A3" s="233" t="s">
        <v>361</v>
      </c>
      <c r="B3" s="233"/>
      <c r="C3" s="233"/>
      <c r="D3" s="233"/>
      <c r="E3" s="233"/>
      <c r="F3" s="233"/>
      <c r="G3" s="233"/>
      <c r="H3" s="233"/>
    </row>
    <row r="4" spans="1:8" ht="15" customHeight="1">
      <c r="A4" s="179"/>
      <c r="B4" s="179"/>
      <c r="C4" s="179"/>
      <c r="D4" s="179"/>
      <c r="E4" s="179"/>
      <c r="F4" s="179"/>
      <c r="G4" s="179"/>
      <c r="H4" s="179"/>
    </row>
    <row r="5" spans="1:12" ht="51.75" customHeight="1">
      <c r="A5" s="234" t="s">
        <v>302</v>
      </c>
      <c r="B5" s="234" t="s">
        <v>303</v>
      </c>
      <c r="C5" s="234" t="s">
        <v>304</v>
      </c>
      <c r="D5" s="234" t="s">
        <v>305</v>
      </c>
      <c r="E5" s="234" t="s">
        <v>306</v>
      </c>
      <c r="F5" s="234" t="s">
        <v>307</v>
      </c>
      <c r="G5" s="234" t="s">
        <v>308</v>
      </c>
      <c r="H5" s="234" t="s">
        <v>308</v>
      </c>
      <c r="L5" s="180"/>
    </row>
    <row r="6" spans="1:8" ht="16.5" customHeight="1">
      <c r="A6" s="234">
        <v>464</v>
      </c>
      <c r="B6" s="234"/>
      <c r="C6" s="234">
        <v>153</v>
      </c>
      <c r="D6" s="234"/>
      <c r="E6" s="234">
        <v>175</v>
      </c>
      <c r="F6" s="234"/>
      <c r="G6" s="234">
        <f>SUM(A6+C6+E6)</f>
        <v>792</v>
      </c>
      <c r="H6" s="234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5.75">
      <c r="A8" s="24" t="s">
        <v>231</v>
      </c>
      <c r="B8" s="181"/>
      <c r="C8" s="181"/>
      <c r="D8" s="181"/>
      <c r="E8" s="181"/>
      <c r="F8" s="1"/>
      <c r="G8" s="1"/>
      <c r="H8" s="1"/>
    </row>
    <row r="9" spans="2:8" ht="15.75">
      <c r="B9" s="151"/>
      <c r="C9" s="151"/>
      <c r="D9" s="181"/>
      <c r="E9" s="181"/>
      <c r="F9" s="1"/>
      <c r="G9" s="1"/>
      <c r="H9" s="1"/>
    </row>
    <row r="10" spans="1:8" ht="15.75" customHeight="1">
      <c r="A10" s="26" t="s">
        <v>309</v>
      </c>
      <c r="B10" s="209" t="s">
        <v>49</v>
      </c>
      <c r="C10" s="209"/>
      <c r="D10" s="27" t="s">
        <v>137</v>
      </c>
      <c r="E10" s="1"/>
      <c r="F10" s="1"/>
      <c r="G10" s="1"/>
      <c r="H10" s="1"/>
    </row>
    <row r="11" spans="1:8" ht="15.75" customHeight="1">
      <c r="A11" s="30" t="s">
        <v>52</v>
      </c>
      <c r="B11" s="210" t="s">
        <v>53</v>
      </c>
      <c r="C11" s="210"/>
      <c r="D11" s="26"/>
      <c r="E11" s="1"/>
      <c r="F11" s="1"/>
      <c r="G11" s="1"/>
      <c r="H11" s="1"/>
    </row>
    <row r="12" spans="1:4" ht="15.75" customHeight="1">
      <c r="A12" s="26" t="s">
        <v>310</v>
      </c>
      <c r="B12" s="209" t="s">
        <v>49</v>
      </c>
      <c r="C12" s="209"/>
      <c r="D12" s="27" t="s">
        <v>311</v>
      </c>
    </row>
    <row r="13" spans="1:4" ht="15.75" customHeight="1">
      <c r="A13" s="26"/>
      <c r="B13" s="86"/>
      <c r="C13" s="87"/>
      <c r="D13" s="27" t="s">
        <v>312</v>
      </c>
    </row>
    <row r="14" spans="1:4" ht="15.75" customHeight="1">
      <c r="A14" s="26"/>
      <c r="B14" s="86"/>
      <c r="C14" s="87"/>
      <c r="D14" s="27" t="s">
        <v>313</v>
      </c>
    </row>
    <row r="15" spans="1:4" ht="15.75" customHeight="1">
      <c r="A15" s="88" t="s">
        <v>56</v>
      </c>
      <c r="B15" s="210" t="s">
        <v>53</v>
      </c>
      <c r="C15" s="210"/>
      <c r="D15" s="35"/>
    </row>
  </sheetData>
  <sheetProtection selectLockedCells="1" selectUnlockedCells="1"/>
  <mergeCells count="15">
    <mergeCell ref="B12:C12"/>
    <mergeCell ref="B15:C15"/>
    <mergeCell ref="A6:B6"/>
    <mergeCell ref="C6:D6"/>
    <mergeCell ref="E6:F6"/>
    <mergeCell ref="G6:H6"/>
    <mergeCell ref="B10:C10"/>
    <mergeCell ref="B11:C11"/>
    <mergeCell ref="G1:H1"/>
    <mergeCell ref="A2:H2"/>
    <mergeCell ref="A3:H3"/>
    <mergeCell ref="A5:B5"/>
    <mergeCell ref="C5:D5"/>
    <mergeCell ref="E5:F5"/>
    <mergeCell ref="G5:H5"/>
  </mergeCells>
  <printOptions/>
  <pageMargins left="0.2701388888888889" right="0.1701388888888889" top="0.9840277777777777" bottom="0.9840277777777777" header="0.5118055555555555" footer="0.5118055555555555"/>
  <pageSetup horizontalDpi="300" verticalDpi="3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SheetLayoutView="112" zoomScalePageLayoutView="0" workbookViewId="0" topLeftCell="A1">
      <selection activeCell="A5" sqref="A5:E5"/>
    </sheetView>
  </sheetViews>
  <sheetFormatPr defaultColWidth="11.421875" defaultRowHeight="12.75"/>
  <cols>
    <col min="1" max="1" width="4.57421875" style="0" customWidth="1"/>
    <col min="2" max="2" width="25.421875" style="0" customWidth="1"/>
    <col min="3" max="3" width="17.421875" style="0" customWidth="1"/>
    <col min="4" max="4" width="17.140625" style="0" customWidth="1"/>
    <col min="5" max="5" width="19.00390625" style="0" customWidth="1"/>
  </cols>
  <sheetData>
    <row r="1" spans="4:5" ht="65.25" customHeight="1">
      <c r="D1" s="221" t="s">
        <v>314</v>
      </c>
      <c r="E1" s="221"/>
    </row>
    <row r="2" spans="4:5" ht="8.25" customHeight="1">
      <c r="D2" s="92"/>
      <c r="E2" s="182"/>
    </row>
    <row r="3" spans="1:5" ht="35.25" customHeight="1">
      <c r="A3" s="233" t="s">
        <v>315</v>
      </c>
      <c r="B3" s="233"/>
      <c r="C3" s="233"/>
      <c r="D3" s="233"/>
      <c r="E3" s="233"/>
    </row>
    <row r="4" spans="1:5" ht="7.5" customHeight="1">
      <c r="A4" s="178"/>
      <c r="B4" s="178"/>
      <c r="C4" s="178"/>
      <c r="D4" s="178"/>
      <c r="E4" s="178"/>
    </row>
    <row r="5" spans="1:5" ht="16.5" customHeight="1">
      <c r="A5" s="233" t="s">
        <v>362</v>
      </c>
      <c r="B5" s="233"/>
      <c r="C5" s="233"/>
      <c r="D5" s="233"/>
      <c r="E5" s="233"/>
    </row>
    <row r="6" ht="8.25" customHeight="1"/>
    <row r="7" spans="1:5" ht="63">
      <c r="A7" s="183" t="s">
        <v>150</v>
      </c>
      <c r="B7" s="183" t="s">
        <v>316</v>
      </c>
      <c r="C7" s="183" t="s">
        <v>317</v>
      </c>
      <c r="D7" s="183" t="s">
        <v>318</v>
      </c>
      <c r="E7" s="183" t="s">
        <v>319</v>
      </c>
    </row>
    <row r="8" spans="1:5" ht="15.75">
      <c r="A8" s="184">
        <v>1</v>
      </c>
      <c r="B8" s="184">
        <v>2</v>
      </c>
      <c r="C8" s="184">
        <v>3</v>
      </c>
      <c r="D8" s="184">
        <v>4</v>
      </c>
      <c r="E8" s="184">
        <v>5</v>
      </c>
    </row>
    <row r="9" spans="1:5" ht="12.75">
      <c r="A9" s="185" t="s">
        <v>320</v>
      </c>
      <c r="B9" s="186" t="s">
        <v>321</v>
      </c>
      <c r="C9" s="187"/>
      <c r="D9" s="187"/>
      <c r="E9" s="187"/>
    </row>
    <row r="10" spans="1:5" ht="12.75">
      <c r="A10" s="188"/>
      <c r="B10" s="189" t="s">
        <v>322</v>
      </c>
      <c r="C10" s="187">
        <v>0</v>
      </c>
      <c r="D10" s="187">
        <v>0</v>
      </c>
      <c r="E10" s="187">
        <v>0</v>
      </c>
    </row>
    <row r="11" spans="1:5" ht="12.75">
      <c r="A11" s="188"/>
      <c r="B11" s="189" t="s">
        <v>323</v>
      </c>
      <c r="C11" s="187">
        <v>0</v>
      </c>
      <c r="D11" s="187">
        <v>0</v>
      </c>
      <c r="E11" s="187">
        <v>0</v>
      </c>
    </row>
    <row r="12" spans="1:5" ht="42" customHeight="1">
      <c r="A12" s="188"/>
      <c r="B12" s="190" t="s">
        <v>324</v>
      </c>
      <c r="C12" s="187">
        <v>0</v>
      </c>
      <c r="D12" s="187">
        <v>0</v>
      </c>
      <c r="E12" s="187">
        <v>0</v>
      </c>
    </row>
    <row r="13" spans="1:5" ht="12.75">
      <c r="A13" s="188"/>
      <c r="B13" s="191" t="s">
        <v>325</v>
      </c>
      <c r="C13" s="187">
        <v>0</v>
      </c>
      <c r="D13" s="187">
        <v>0</v>
      </c>
      <c r="E13" s="187">
        <v>0</v>
      </c>
    </row>
    <row r="14" spans="1:5" ht="56.25" customHeight="1">
      <c r="A14" s="188"/>
      <c r="B14" s="190" t="s">
        <v>326</v>
      </c>
      <c r="C14" s="187">
        <v>0</v>
      </c>
      <c r="D14" s="187">
        <v>0</v>
      </c>
      <c r="E14" s="187">
        <v>0</v>
      </c>
    </row>
    <row r="15" spans="1:5" ht="72.75" customHeight="1">
      <c r="A15" s="188"/>
      <c r="B15" s="190" t="s">
        <v>327</v>
      </c>
      <c r="C15" s="187">
        <v>18</v>
      </c>
      <c r="D15" s="187">
        <v>18</v>
      </c>
      <c r="E15" s="187">
        <v>4050</v>
      </c>
    </row>
    <row r="16" spans="1:5" ht="12.75">
      <c r="A16" s="188"/>
      <c r="B16" s="190" t="s">
        <v>328</v>
      </c>
      <c r="C16" s="187">
        <v>0</v>
      </c>
      <c r="D16" s="187">
        <v>0</v>
      </c>
      <c r="E16" s="187">
        <v>0</v>
      </c>
    </row>
    <row r="17" spans="1:5" ht="63.75" customHeight="1">
      <c r="A17" s="188"/>
      <c r="B17" s="190" t="s">
        <v>329</v>
      </c>
      <c r="C17" s="187">
        <v>0</v>
      </c>
      <c r="D17" s="187">
        <v>0</v>
      </c>
      <c r="E17" s="187">
        <v>0</v>
      </c>
    </row>
    <row r="18" spans="1:5" ht="12.75">
      <c r="A18" s="185" t="s">
        <v>23</v>
      </c>
      <c r="B18" s="186" t="s">
        <v>330</v>
      </c>
      <c r="C18" s="187"/>
      <c r="D18" s="187"/>
      <c r="E18" s="187"/>
    </row>
    <row r="19" spans="1:5" ht="82.5" customHeight="1">
      <c r="A19" s="192"/>
      <c r="B19" s="190" t="s">
        <v>331</v>
      </c>
      <c r="C19" s="187">
        <v>0</v>
      </c>
      <c r="D19" s="187">
        <v>0</v>
      </c>
      <c r="E19" s="187">
        <v>0</v>
      </c>
    </row>
    <row r="20" spans="1:5" ht="23.25" customHeight="1">
      <c r="A20" s="193" t="s">
        <v>332</v>
      </c>
      <c r="B20" s="194" t="s">
        <v>333</v>
      </c>
      <c r="C20" s="187"/>
      <c r="D20" s="187"/>
      <c r="E20" s="187"/>
    </row>
    <row r="21" spans="1:5" ht="12.75">
      <c r="A21" s="193"/>
      <c r="B21" s="194"/>
      <c r="C21" s="187"/>
      <c r="D21" s="187"/>
      <c r="E21" s="187"/>
    </row>
    <row r="22" spans="1:5" ht="22.5" customHeight="1">
      <c r="A22" s="193" t="s">
        <v>334</v>
      </c>
      <c r="B22" s="194" t="s">
        <v>335</v>
      </c>
      <c r="C22" s="187"/>
      <c r="D22" s="187"/>
      <c r="E22" s="187"/>
    </row>
    <row r="23" spans="1:5" ht="12.75">
      <c r="A23" s="193"/>
      <c r="B23" s="194"/>
      <c r="C23" s="187"/>
      <c r="D23" s="187"/>
      <c r="E23" s="187"/>
    </row>
    <row r="24" spans="1:5" ht="12.75">
      <c r="A24" s="193" t="s">
        <v>336</v>
      </c>
      <c r="B24" s="194" t="s">
        <v>337</v>
      </c>
      <c r="C24" s="187"/>
      <c r="D24" s="187"/>
      <c r="E24" s="187"/>
    </row>
    <row r="25" spans="1:5" ht="12.75">
      <c r="A25" s="193"/>
      <c r="B25" s="194"/>
      <c r="C25" s="187"/>
      <c r="D25" s="187"/>
      <c r="E25" s="187"/>
    </row>
    <row r="26" spans="1:5" ht="12.75">
      <c r="A26" s="193" t="s">
        <v>338</v>
      </c>
      <c r="B26" s="194" t="s">
        <v>339</v>
      </c>
      <c r="C26" s="187"/>
      <c r="D26" s="187"/>
      <c r="E26" s="187"/>
    </row>
    <row r="27" spans="1:5" ht="12.75">
      <c r="A27" s="193"/>
      <c r="B27" s="194"/>
      <c r="C27" s="187"/>
      <c r="D27" s="187"/>
      <c r="E27" s="187"/>
    </row>
    <row r="28" spans="1:5" ht="71.25" customHeight="1">
      <c r="A28" s="193" t="s">
        <v>340</v>
      </c>
      <c r="B28" s="194" t="s">
        <v>341</v>
      </c>
      <c r="C28" s="187"/>
      <c r="D28" s="187"/>
      <c r="E28" s="187"/>
    </row>
    <row r="29" spans="1:5" ht="12.75">
      <c r="A29" s="193"/>
      <c r="B29" s="194"/>
      <c r="C29" s="187"/>
      <c r="D29" s="187"/>
      <c r="E29" s="187"/>
    </row>
    <row r="30" spans="1:5" ht="33" customHeight="1">
      <c r="A30" s="193" t="s">
        <v>342</v>
      </c>
      <c r="B30" s="194" t="s">
        <v>343</v>
      </c>
      <c r="C30" s="187">
        <v>0</v>
      </c>
      <c r="D30" s="187">
        <v>0</v>
      </c>
      <c r="E30" s="187">
        <v>0</v>
      </c>
    </row>
    <row r="31" spans="1:5" ht="12.75">
      <c r="A31" s="192"/>
      <c r="B31" s="192" t="s">
        <v>46</v>
      </c>
      <c r="C31" s="195">
        <v>18</v>
      </c>
      <c r="D31" s="195">
        <v>18</v>
      </c>
      <c r="E31" s="195">
        <v>4050</v>
      </c>
    </row>
    <row r="32" spans="1:5" ht="9.75" customHeight="1">
      <c r="A32" s="196"/>
      <c r="B32" s="196"/>
      <c r="C32" s="197"/>
      <c r="D32" s="197"/>
      <c r="E32" s="197"/>
    </row>
    <row r="33" spans="1:2" ht="12.75">
      <c r="A33" s="198"/>
      <c r="B33" s="199" t="s">
        <v>344</v>
      </c>
    </row>
    <row r="34" spans="1:5" ht="21" customHeight="1">
      <c r="A34" s="235" t="s">
        <v>345</v>
      </c>
      <c r="B34" s="235"/>
      <c r="C34" s="200" t="s">
        <v>346</v>
      </c>
      <c r="D34" s="200" t="s">
        <v>347</v>
      </c>
      <c r="E34" s="200" t="s">
        <v>348</v>
      </c>
    </row>
    <row r="35" spans="1:5" ht="14.25" customHeight="1">
      <c r="A35" s="235" t="s">
        <v>349</v>
      </c>
      <c r="B35" s="235"/>
      <c r="C35" s="201">
        <v>0.30000000000000004</v>
      </c>
      <c r="D35" s="202" t="s">
        <v>230</v>
      </c>
      <c r="E35" s="202" t="s">
        <v>230</v>
      </c>
    </row>
    <row r="36" spans="1:5" ht="21" customHeight="1">
      <c r="A36" s="235" t="s">
        <v>350</v>
      </c>
      <c r="B36" s="235"/>
      <c r="C36" s="201">
        <v>2</v>
      </c>
      <c r="D36" s="201">
        <v>1</v>
      </c>
      <c r="E36" s="203">
        <f>SUM(C36:D36)</f>
        <v>3</v>
      </c>
    </row>
    <row r="37" spans="1:5" ht="20.25" customHeight="1">
      <c r="A37" s="235" t="s">
        <v>351</v>
      </c>
      <c r="B37" s="235"/>
      <c r="C37" s="201"/>
      <c r="D37" s="201"/>
      <c r="E37" s="203"/>
    </row>
    <row r="38" spans="1:5" ht="14.25" customHeight="1">
      <c r="A38" s="235" t="s">
        <v>352</v>
      </c>
      <c r="B38" s="235"/>
      <c r="C38" s="201"/>
      <c r="D38" s="201"/>
      <c r="E38" s="201"/>
    </row>
    <row r="39" spans="1:5" ht="12.75">
      <c r="A39" s="198"/>
      <c r="B39" s="198"/>
      <c r="C39" s="198"/>
      <c r="D39" s="198"/>
      <c r="E39" s="198"/>
    </row>
    <row r="40" spans="1:5" ht="12.75">
      <c r="A40" s="198"/>
      <c r="B40" s="204" t="s">
        <v>231</v>
      </c>
      <c r="C40" s="198"/>
      <c r="D40" s="198"/>
      <c r="E40" s="198"/>
    </row>
    <row r="41" spans="1:5" ht="12.75">
      <c r="A41" s="198"/>
      <c r="B41" s="204" t="s">
        <v>309</v>
      </c>
      <c r="C41" s="205" t="s">
        <v>49</v>
      </c>
      <c r="D41" s="206" t="s">
        <v>353</v>
      </c>
      <c r="E41" s="207" t="s">
        <v>292</v>
      </c>
    </row>
    <row r="42" spans="1:5" ht="12.75">
      <c r="A42" s="198"/>
      <c r="B42" s="204"/>
      <c r="C42" s="208" t="s">
        <v>53</v>
      </c>
      <c r="D42" s="206"/>
      <c r="E42" s="207"/>
    </row>
    <row r="43" spans="1:5" ht="12.75">
      <c r="A43" s="198"/>
      <c r="B43" s="204" t="s">
        <v>310</v>
      </c>
      <c r="C43" s="205" t="s">
        <v>49</v>
      </c>
      <c r="D43" s="206" t="s">
        <v>353</v>
      </c>
      <c r="E43" s="207" t="s">
        <v>292</v>
      </c>
    </row>
    <row r="44" spans="1:5" ht="12.75">
      <c r="A44" s="198"/>
      <c r="B44" s="204"/>
      <c r="C44" s="208" t="s">
        <v>53</v>
      </c>
      <c r="D44" s="204" t="s">
        <v>57</v>
      </c>
      <c r="E44" s="207"/>
    </row>
  </sheetData>
  <sheetProtection selectLockedCells="1" selectUnlockedCells="1"/>
  <mergeCells count="8">
    <mergeCell ref="A37:B37"/>
    <mergeCell ref="A38:B38"/>
    <mergeCell ref="D1:E1"/>
    <mergeCell ref="A3:E3"/>
    <mergeCell ref="A5:E5"/>
    <mergeCell ref="A34:B34"/>
    <mergeCell ref="A35:B35"/>
    <mergeCell ref="A36:B3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2021-12-28T12:28:22Z</cp:lastPrinted>
  <dcterms:modified xsi:type="dcterms:W3CDTF">2021-12-28T12:32:43Z</dcterms:modified>
  <cp:category/>
  <cp:version/>
  <cp:contentType/>
  <cp:contentStatus/>
</cp:coreProperties>
</file>